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500" activeTab="0"/>
  </bookViews>
  <sheets>
    <sheet name="прил.2" sheetId="1" r:id="rId1"/>
    <sheet name="прил.1" sheetId="2" r:id="rId2"/>
    <sheet name="Лист3" sheetId="3" r:id="rId3"/>
  </sheets>
  <definedNames>
    <definedName name="Excel_BuiltIn_Print_Area" localSheetId="0">'прил.2'!$A$1:$F$114</definedName>
    <definedName name="_xlnm.Print_Area" localSheetId="0">'прил.2'!$A$1:$F$114</definedName>
  </definedNames>
  <calcPr fullCalcOnLoad="1" fullPrecision="0"/>
</workbook>
</file>

<file path=xl/sharedStrings.xml><?xml version="1.0" encoding="utf-8"?>
<sst xmlns="http://schemas.openxmlformats.org/spreadsheetml/2006/main" count="470" uniqueCount="299">
  <si>
    <t>Приложение 2</t>
  </si>
  <si>
    <t>тыс. руб.</t>
  </si>
  <si>
    <t>Номер строки</t>
  </si>
  <si>
    <t xml:space="preserve">Код  классификации доходов бюджета  </t>
  </si>
  <si>
    <t xml:space="preserve">Наименование  доходов  бюджета   </t>
  </si>
  <si>
    <t>утверждено на год</t>
  </si>
  <si>
    <t>исполнено</t>
  </si>
  <si>
    <t>% испонения к годовым назначениям</t>
  </si>
  <si>
    <t>000 1 00 00000 00 0000 000</t>
  </si>
  <si>
    <t>НАЛОГОВЫЕ И НЕНАЛОГОВЫЕ ДОХОДЫ</t>
  </si>
  <si>
    <t>000 1 01 00000 00 0000 000</t>
  </si>
  <si>
    <t xml:space="preserve">НАЛОГИ НА ПРИБЫЛЬ, ДОХОДЫ   </t>
  </si>
  <si>
    <t>000 1 01 02000 01 0000 110</t>
  </si>
  <si>
    <t xml:space="preserve">Налог на доходы физических лиц  </t>
  </si>
  <si>
    <t>000 1 01 02010 01 1000 110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</si>
  <si>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t>
  </si>
  <si>
    <r>
      <rPr>
        <sz val="10"/>
        <rFont val="Arial"/>
        <family val="2"/>
      </rPr>
      <t>000</t>
    </r>
    <r>
      <rPr>
        <sz val="10"/>
        <rFont val="Arial"/>
        <family val="2"/>
      </rPr>
      <t xml:space="preserve"> 1 01 02010 01 2100 110</t>
    </r>
  </si>
  <si>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</si>
  <si>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</si>
  <si>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</si>
  <si>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</si>
  <si>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</si>
  <si>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r>
      <rPr>
        <sz val="10"/>
        <rFont val="Arial"/>
        <family val="2"/>
      </rPr>
      <t>000</t>
    </r>
    <r>
      <rPr>
        <sz val="10"/>
        <rFont val="Arial"/>
        <family val="2"/>
      </rPr>
      <t xml:space="preserve"> 1 01 02030 01 1000 110</t>
    </r>
  </si>
  <si>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</si>
  <si>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r>
      <rPr>
        <sz val="10"/>
        <rFont val="Arial"/>
        <family val="2"/>
      </rPr>
      <t>000</t>
    </r>
    <r>
      <rPr>
        <sz val="10"/>
        <rFont val="Arial"/>
        <family val="2"/>
      </rPr>
      <t xml:space="preserve"> 1 01 02030 01 2100 110</t>
    </r>
  </si>
  <si>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</si>
  <si>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r>
      <rPr>
        <sz val="10"/>
        <rFont val="Arial"/>
        <family val="2"/>
      </rPr>
      <t>000</t>
    </r>
    <r>
      <rPr>
        <sz val="10"/>
        <rFont val="Arial"/>
        <family val="2"/>
      </rPr>
      <t xml:space="preserve"> 1 01 02030 01 3000 110</t>
    </r>
  </si>
  <si>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</si>
  <si>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000 1 03 00000 00 0000 000</t>
  </si>
  <si>
    <t xml:space="preserve">НАЛОГИ НА ТОВАРЫ (РАБОТЫ, УСЛУГИ), РЕАЛИЗУЕМЫЕ НА ТЕРРИТОРИИ РОССИЙСКОЙ ФЕДЕРАЦИИ
</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</si>
  <si>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</si>
  <si>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</si>
  <si>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</si>
  <si>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</si>
  <si>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</si>
  <si>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</si>
  <si>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</si>
  <si>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</si>
  <si>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</si>
  <si>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 xml:space="preserve">НАЛОГИ НА СОВОКУПНЫЙ ДОХОД   </t>
  </si>
  <si>
    <t>000 1 05 01011 01 1000 110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</si>
  <si>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</si>
  <si>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000 1 05 01011 01 2100 110</t>
  </si>
  <si>
    <t>Налог, взимаемый с налогоплательщиков, выбравших в качестве объекта налогообложения доходы</t>
  </si>
  <si>
    <t>000 1 05 01011 01 3000 110</t>
  </si>
  <si>
    <t>000 1 05 01021 01 1000 110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</si>
  <si>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</si>
  <si>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000 1 05 01021 01 2100 110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</si>
  <si>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</si>
  <si>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000 105 01021 01 3000 110</t>
  </si>
  <si>
    <t>000 1 05 02010 02 1000 110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</si>
  <si>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</si>
  <si>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000 1 05 02010 02 2100 110</t>
  </si>
  <si>
    <t xml:space="preserve">Единый налог на вмененный доход для отдельных видов деятельности (пени по соответствующему платежу)
</t>
  </si>
  <si>
    <t>000 1 05 02010 02 3000 110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</si>
  <si>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</si>
  <si>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</si>
  <si>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</si>
  <si>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</si>
  <si>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</si>
  <si>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000 1 06 00000 00 0000 000</t>
  </si>
  <si>
    <t xml:space="preserve">НАЛОГИ НА ИМУЩЕСТВО   </t>
  </si>
  <si>
    <t>000 1 06 01000 00 0000 110</t>
  </si>
  <si>
    <t>Налог на имущество физических лиц</t>
  </si>
  <si>
    <t>000 1 06 01020 04 1000 110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</si>
  <si>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</si>
  <si>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</si>
  <si>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</si>
  <si>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</si>
  <si>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</si>
  <si>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</si>
  <si>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</si>
  <si>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t>
  </si>
  <si>
    <t>000 1 08 00000 00 0000 000</t>
  </si>
  <si>
    <t xml:space="preserve">ГОСУДАРСТВЕННАЯ ПОШЛИНА
</t>
  </si>
  <si>
    <t>000 1 08 03010 01 1050 110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</si>
  <si>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
</t>
  </si>
  <si>
    <t>000 1 11 00000 00 0000 000</t>
  </si>
  <si>
    <t xml:space="preserve">ДОХОДЫ ОТ ИСПОЛЬЗОВАНИЯ ИМУЩЕСТВА, НАХОДЯЩЕГОСЯ В ГОСУДАРСТВЕННОЙ И МУНИЦИПАЛЬНОЙ СОБСТВЕННОСТИ
</t>
  </si>
  <si>
    <t>000 1 11 05074 04 0003 120</t>
  </si>
  <si>
    <t>Доходы от сдачи в аренду имущества, составляющего казну городских округов (за исключением земельных участков)
(нежилой фонд)</t>
  </si>
  <si>
    <t>000 1 11 09044 04 0004 120</t>
  </si>
  <si>
    <t>Доходы от сдачи в аренду имущества, составляющего казну городских округов (за исключением земельных участков)
(плата за наем)</t>
  </si>
  <si>
    <t>000 1 11 05074 04 0009 120</t>
  </si>
  <si>
    <t>Доходы от сдачи в аренду имущества, составляющего казну городских округов (за исключением земельных участков)
(гаражи)</t>
  </si>
  <si>
    <t>000 1 11 05074 04 0010 120</t>
  </si>
  <si>
    <t>Доходы от сдачи в аренду имущества, составляющего казну городских округов (за исключением земельных участков)
(движимое имущество)</t>
  </si>
  <si>
    <t>000 1 12 00000 00 0000 000</t>
  </si>
  <si>
    <t xml:space="preserve">ПЛАТЕЖИ ПРИ ПОЛЬЗОВАНИИ ПРИРОДНЫМИ РЕСУРСАМИ
</t>
  </si>
  <si>
    <t>000 1 12 01000 01 0000 120</t>
  </si>
  <si>
    <t>Плата за негативное воздействие на окружающую среду</t>
  </si>
  <si>
    <t>000 1 12 01010 01 6000 120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</si>
  <si>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</si>
  <si>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</si>
  <si>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</si>
  <si>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000 1 12 10410  01 6000 120</t>
  </si>
  <si>
    <t>Плата за размещение отходов производства</t>
  </si>
  <si>
    <t>000 1 13 00000 00 0000 000</t>
  </si>
  <si>
    <t xml:space="preserve">ДОХОДЫ ОТ ОКАЗАНИЯ ПЛАТНЫХ УСЛУГ (РАБОТ) И КОМПЕНСАЦИИ ЗАТРАТ ГОСУДАРСТВА
</t>
  </si>
  <si>
    <t>000 1 13 01994 04 0004 130</t>
  </si>
  <si>
    <t>Прочие доходы от оказания платных услуг (работ) получателями средств бюджетов городских округов
( в части родительской платы за путевки)</t>
  </si>
  <si>
    <t>000 1 13 02994 04 0001 130</t>
  </si>
  <si>
    <t>Прочие доходы от компенсации затрат бюджетов городских округов
(в части возврата дебиторской задолженности прошлых лет)</t>
  </si>
  <si>
    <t>000 1 14 00000 00 0000 000</t>
  </si>
  <si>
    <t>ДОХОДЫ ОТ ПРОДАЖИ МАТЕРИАЛЬНЫХ И НЕМАТЕРИАЛЬНЫХ АКТИВОВ</t>
  </si>
  <si>
    <t>000 1 14 02043 04 0001 410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</si>
  <si>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</si>
  <si>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000 1 16 00000 00 0000 000</t>
  </si>
  <si>
    <t xml:space="preserve">ШТРАФЫ, САНКЦИИ, ВОЗМЕЩЕНИЕ УЩЕРБА  </t>
  </si>
  <si>
    <t>000 1 16 01203 01 0000 140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</si>
  <si>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</si>
  <si>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</si>
  <si>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</si>
  <si>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</si>
  <si>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</si>
  <si>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</si>
  <si>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</si>
  <si>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</si>
  <si>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</si>
  <si>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000 1 16 10123 01 0041 140</t>
  </si>
  <si>
    <t>000 1 17 00000 00 0000 000</t>
  </si>
  <si>
    <t xml:space="preserve">ПРОЧИЕ НЕНАЛОГОВЫЕ ДОХОДЫ
</t>
  </si>
  <si>
    <t>000 1 17 01000 00 0000 180</t>
  </si>
  <si>
    <t>Невыясненные поступления</t>
  </si>
  <si>
    <t>000 1 17 01040 04 0000 180</t>
  </si>
  <si>
    <t xml:space="preserve">Невыясненные поступления, зачисляемые в бюджеты городских округов
</t>
  </si>
  <si>
    <t>000 2 00 00000 00 0000 000</t>
  </si>
  <si>
    <t xml:space="preserve">БЕЗВОЗМЕЗДНЫЕ ПОСТУПЛЕНИЯ   </t>
  </si>
  <si>
    <t>000 2 02 10000 00 0000 150</t>
  </si>
  <si>
    <t xml:space="preserve">Дотации  бюджетам субъектов Российской Федерации  и муниципальных образований  </t>
  </si>
  <si>
    <t>000 2 02 15001 04 0000 150</t>
  </si>
  <si>
    <t>Дотации бюджетам городских округов  на выравнивание бюджетной  обеспеченности (Дотации на выравнивание бюджетной обеспеченности муниципальных районов (городских округов) между муниципальными районами (городскими округами), расположенными на территории Свердловской области)</t>
  </si>
  <si>
    <t>000 2 02 15002 04 0000 150</t>
  </si>
  <si>
    <t xml:space="preserve">Дотации бюджетам городских округов на поддержку мер по обеспечению сбалансированности бюджетов
</t>
  </si>
  <si>
    <t>000 2 02 15010 04 0000 150</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</si>
  <si>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</si>
  <si>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000 2 02 20000 00 0000 150</t>
  </si>
  <si>
    <t xml:space="preserve">Субсидии бюджетам бюджетной системы Российской Федерации (межбюджетные субсидии)
</t>
  </si>
  <si>
    <t>000 2 02 29999 04 0000 150</t>
  </si>
  <si>
    <t>Прочие субсидии бюджетам городских округов
(субсидии на осуществление мероприятий по организации питания в муниципальных общеобразовательных учреждениях)</t>
  </si>
  <si>
    <t>Прочие субсидии бюджетам городских округов
(субсидии на осуществление в пределах полномочий муниципальных районов, городских округов мероприятий по обеспечению организации отдыха детей в каникулярное время, включая мероприятия по обеспечению безопасности их жизни и здоровья)</t>
  </si>
  <si>
    <t>000 2 02 30000 00 0000 150</t>
  </si>
  <si>
    <t xml:space="preserve">Субвенции бюджетам субъектов Российской Федерации и муниципальных образований
</t>
  </si>
  <si>
    <t>000 2 02 30022 04 0000 150</t>
  </si>
  <si>
    <t xml:space="preserve">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t>
  </si>
  <si>
    <t>000 2 02 30024 04 0000 150</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</si>
  <si>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созданию административных комиссий)</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</si>
  <si>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</si>
  <si>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</si>
  <si>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</si>
  <si>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</si>
  <si>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000 2 02 35118 04 0000 150</t>
  </si>
  <si>
    <t xml:space="preserve">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учета на территориях, где отсутствуют военные комиссариаты
</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</si>
  <si>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</si>
  <si>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</si>
  <si>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</si>
  <si>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</si>
  <si>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000 2 02 35250 04 0000 150</t>
  </si>
  <si>
    <t xml:space="preserve">Субвенции на осуществление государственного полномочия Российской Федерации по предоставлению мер социальной поддержки по оптате жилого помещения и коммунальных услуг
</t>
  </si>
  <si>
    <t>000 2 02 39999 04 0000 150</t>
  </si>
  <si>
    <t>Прочие субвенции бюджетам городских округов
(Субвенции на финансовое обеспечение государственных гарантий реализации права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</si>
  <si>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Прочие субвенции бюджетам городских округов
(Субвенции на финансовое обеспечение государственных гарантий реализации права на получение общедоступного и бесплатного дошкольного образования в муниципальных дошкольных образовательных организациях)</t>
  </si>
  <si>
    <t>000 2 02 35469 04 0000 150</t>
  </si>
  <si>
    <t>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перепеси населения</t>
  </si>
  <si>
    <t>000 2 02 40000 00 0000 150</t>
  </si>
  <si>
    <t>Иные межбюджетные трансферты</t>
  </si>
  <si>
    <t>000 2 02 49999 04 0000 150</t>
  </si>
  <si>
    <t>Иные межбюджетные трансферты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</si>
  <si>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000 2 02 45303 04 0000 150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</si>
  <si>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организациях</t>
  </si>
  <si>
    <t>000 2 18 00000 00 0000 000</t>
  </si>
  <si>
    <t xml:space="preserve">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
</t>
  </si>
  <si>
    <t>000 2 18 00000 00 0000 150</t>
  </si>
  <si>
    <t>Доходы бюджетов бюджетной системы Российской Федерации от возврата организациями остатков субсидий прошлых лет</t>
  </si>
  <si>
    <t>000 2 18 04010 04 0000 150</t>
  </si>
  <si>
    <t xml:space="preserve">Доходы бюджетов городских округов от возврата бюджетными учреждениями остатков субсидий прошлых лет
</t>
  </si>
  <si>
    <t>000 2 19 00000 00 0000 000</t>
  </si>
  <si>
    <t xml:space="preserve">ВОЗВРАТ ОСТАТКОВ СУБСИДИЙ, СУБВЕНЦИЙ И ИНЫХ МЕЖБЮДЖЕТНЫХ ТРАНСФЕРТОВ, ИМЕЮЩИХ ЦЕЛЕВОЕ НАЗНАЧЕНИЕ, ПРОШЛЫХ ЛЕТ
</t>
  </si>
  <si>
    <t>000 2 19 25304 04 0000 150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</si>
  <si>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</si>
  <si>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000 2 19 45303 04 0000 150</t>
  </si>
  <si>
    <t>Возврат остатков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организациях из бюджетов городских округов</t>
  </si>
  <si>
    <t>000 2 19 60010 04 0000 150</t>
  </si>
  <si>
    <t>Возврат прочих остатков субсидий, субвенций и иных межбюджетных трансфертов, имеющих целевой назначение, прошлых лет из бюджетов городских округов</t>
  </si>
  <si>
    <t>000 8 50 00000 00 0000 000</t>
  </si>
  <si>
    <t xml:space="preserve">ИТОГО ДОХОДОВ    </t>
  </si>
  <si>
    <t xml:space="preserve">Начальника финансового отдела                                                      </t>
  </si>
  <si>
    <t>М.Н. Малых</t>
  </si>
  <si>
    <t xml:space="preserve">Главный специалист                                                                                              </t>
  </si>
  <si>
    <t>Приложение 1</t>
  </si>
  <si>
    <t>182 1 01 02010 01 1000 110</t>
  </si>
  <si>
    <r>
      <rPr>
        <sz val="10"/>
        <rFont val="Arial"/>
        <family val="2"/>
      </rPr>
      <t>182</t>
    </r>
    <r>
      <rPr>
        <sz val="10"/>
        <rFont val="Arial"/>
        <family val="2"/>
      </rPr>
      <t xml:space="preserve"> 1 01 02010 01 2100 110</t>
    </r>
  </si>
  <si>
    <t>182 1 01 02020 01 1000 110</t>
  </si>
  <si>
    <r>
      <rPr>
        <sz val="10"/>
        <rFont val="Arial"/>
        <family val="2"/>
      </rPr>
      <t>182</t>
    </r>
    <r>
      <rPr>
        <sz val="10"/>
        <rFont val="Arial"/>
        <family val="2"/>
      </rPr>
      <t xml:space="preserve"> 1 01 02030 01 1000 110</t>
    </r>
  </si>
  <si>
    <r>
      <rPr>
        <sz val="10"/>
        <rFont val="Arial"/>
        <family val="2"/>
      </rPr>
      <t>182</t>
    </r>
    <r>
      <rPr>
        <sz val="10"/>
        <rFont val="Arial"/>
        <family val="2"/>
      </rPr>
      <t xml:space="preserve"> 1 01 02030 01 2100 110</t>
    </r>
  </si>
  <si>
    <r>
      <rPr>
        <sz val="10"/>
        <rFont val="Arial"/>
        <family val="2"/>
      </rPr>
      <t>182</t>
    </r>
    <r>
      <rPr>
        <sz val="10"/>
        <rFont val="Arial"/>
        <family val="2"/>
      </rPr>
      <t xml:space="preserve"> 1 01 02030 01 3000 110</t>
    </r>
  </si>
  <si>
    <t>100 1 03 02231 01 0000 110</t>
  </si>
  <si>
    <t>100 1 03 02241 01 0000 110</t>
  </si>
  <si>
    <t>100 1 03 02251 01 0000 110</t>
  </si>
  <si>
    <t>100 1 03 02261 01 0000 110</t>
  </si>
  <si>
    <t>182 1 05 01011 01 1000 110</t>
  </si>
  <si>
    <t>182 1 05 01011 01 2100 110</t>
  </si>
  <si>
    <t>182 1 05 01011 01 3000 110</t>
  </si>
  <si>
    <t>182 1 05 01021 01 1000 110</t>
  </si>
  <si>
    <t>182 1 05 01021 01 2100 110</t>
  </si>
  <si>
    <t>182 105 01021 01 3000 110</t>
  </si>
  <si>
    <t>182 1 05 02010 02 1000 110</t>
  </si>
  <si>
    <t>182 1 05 02010 02 2100 110</t>
  </si>
  <si>
    <t>182 1 05 02010 02 3000 110</t>
  </si>
  <si>
    <t>182 1 05 04010 02 1000 110</t>
  </si>
  <si>
    <t>182 1 05 04010 02 2100 110</t>
  </si>
  <si>
    <t>182 1 06 01000 00 0000 110</t>
  </si>
  <si>
    <t>182 1 06 01020 04 1000 110</t>
  </si>
  <si>
    <t>182 1 06 01020 04 2100 110</t>
  </si>
  <si>
    <t>182 1 06 06000 00 0000 110</t>
  </si>
  <si>
    <t>182 1 06 06032 04 1000 110</t>
  </si>
  <si>
    <t>182 1 06 06042 04 2100 110</t>
  </si>
  <si>
    <t>182 1 06 06032 04 3000 110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</si>
  <si>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</si>
  <si>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182 1 06 06042 04 1000 110</t>
  </si>
  <si>
    <t xml:space="preserve">Земельный налог с физических лиц, обладающих земельным участком, расположенным в границах городских округов
</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</si>
  <si>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</si>
  <si>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</si>
  <si>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901 1 11 05074 04 0003 120</t>
  </si>
  <si>
    <t>901 1 11 09044 04 0004 120</t>
  </si>
  <si>
    <t>901 1 11 05074 04 0009 120</t>
  </si>
  <si>
    <t>901 1 11 05074 04 0010 120</t>
  </si>
  <si>
    <t>048 1 12 01000 01 0000 120</t>
  </si>
  <si>
    <t>048 1 12 01010 01 6000 120</t>
  </si>
  <si>
    <t>048 1 12 01030 01 6000 120</t>
  </si>
  <si>
    <t>901 1 13 01994 04 0004 130</t>
  </si>
  <si>
    <t>901 1 13 02994 04 0001 130</t>
  </si>
  <si>
    <t>912 1 13 02994 04 0001 130</t>
  </si>
  <si>
    <t>913 1 13 02994 04 0001 130</t>
  </si>
  <si>
    <t>919 1 13 02994 04 0001 130</t>
  </si>
  <si>
    <t xml:space="preserve">019 1 16 01203 01 0000 140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</si>
  <si>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</si>
  <si>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188 1 16 10123 01 0041 140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</si>
  <si>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</si>
  <si>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901 1 16 02020 02 0000 140</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</si>
  <si>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</si>
  <si>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901 1 16 07010 04 0000 140</t>
  </si>
  <si>
    <t xml:space="preserve">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</si>
  <si>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901 1 16 07090 04 0000 140</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</si>
  <si>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</si>
  <si>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901 1 16 10100 04 0000 140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</si>
  <si>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t>
  </si>
  <si>
    <t>913 1 16 10100 04 0000 140</t>
  </si>
  <si>
    <t>901 1 17 01040 04 0000 180</t>
  </si>
  <si>
    <t>919 2 02 15001 04 0000 150</t>
  </si>
  <si>
    <t>919 2 02 15002 04 0000 150</t>
  </si>
  <si>
    <t>919 2 02 15010 04 0000 150</t>
  </si>
  <si>
    <t>901 2 02 29999 04 0000 150</t>
  </si>
  <si>
    <t>901 2 02 30022 04 0000 150</t>
  </si>
  <si>
    <r>
      <rPr>
        <sz val="10"/>
        <rFont val="Arial"/>
        <family val="2"/>
      </rPr>
      <t>901</t>
    </r>
    <r>
      <rPr>
        <sz val="10"/>
        <rFont val="Arial"/>
        <family val="2"/>
      </rPr>
      <t xml:space="preserve"> 2 02 30024 04 0000 150</t>
    </r>
  </si>
  <si>
    <r>
      <rPr>
        <sz val="10"/>
        <rFont val="Arial"/>
        <family val="2"/>
      </rPr>
      <t>901</t>
    </r>
    <r>
      <rPr>
        <sz val="10"/>
        <rFont val="Arial"/>
        <family val="2"/>
      </rPr>
      <t xml:space="preserve"> 2 02 35118 04 0000 150</t>
    </r>
  </si>
  <si>
    <r>
      <rPr>
        <sz val="10"/>
        <rFont val="Arial"/>
        <family val="2"/>
      </rPr>
      <t>901</t>
    </r>
    <r>
      <rPr>
        <sz val="10"/>
        <rFont val="Arial"/>
        <family val="2"/>
      </rPr>
      <t xml:space="preserve"> 2 02 35120 04 0000 150</t>
    </r>
  </si>
  <si>
    <t>901 2 02 35462 04 0000 150</t>
  </si>
  <si>
    <r>
      <rPr>
        <sz val="10"/>
        <rFont val="Arial"/>
        <family val="2"/>
      </rPr>
      <t>901</t>
    </r>
    <r>
      <rPr>
        <sz val="10"/>
        <rFont val="Arial"/>
        <family val="2"/>
      </rPr>
      <t xml:space="preserve"> 2 02 35250 04 0000 150</t>
    </r>
  </si>
  <si>
    <r>
      <rPr>
        <sz val="10"/>
        <rFont val="Arial"/>
        <family val="2"/>
      </rPr>
      <t>901</t>
    </r>
    <r>
      <rPr>
        <sz val="10"/>
        <rFont val="Arial"/>
        <family val="2"/>
      </rPr>
      <t xml:space="preserve"> 2 02 39999 04 0000 150</t>
    </r>
  </si>
  <si>
    <r>
      <rPr>
        <sz val="10"/>
        <rFont val="Arial"/>
        <family val="2"/>
      </rPr>
      <t>901</t>
    </r>
    <r>
      <rPr>
        <sz val="10"/>
        <rFont val="Arial"/>
        <family val="2"/>
      </rPr>
      <t xml:space="preserve"> 2 02 35469 04 0000 150</t>
    </r>
  </si>
  <si>
    <r>
      <rPr>
        <sz val="10"/>
        <rFont val="Arial"/>
        <family val="2"/>
      </rPr>
      <t>901</t>
    </r>
    <r>
      <rPr>
        <sz val="10"/>
        <rFont val="Arial"/>
        <family val="2"/>
      </rPr>
      <t xml:space="preserve"> 2 02 49999 04 0000 150</t>
    </r>
  </si>
  <si>
    <r>
      <rPr>
        <sz val="10"/>
        <rFont val="Arial"/>
        <family val="2"/>
      </rPr>
      <t>901</t>
    </r>
    <r>
      <rPr>
        <sz val="10"/>
        <rFont val="Arial"/>
        <family val="2"/>
      </rPr>
      <t xml:space="preserve"> 2 02 45303 04 0000 150</t>
    </r>
  </si>
  <si>
    <t>901 2 18 04010 04 0000 150</t>
  </si>
  <si>
    <t>901 2 19 25304 04 0000 150</t>
  </si>
  <si>
    <t>901 2 19 45303 04 0000 150</t>
  </si>
  <si>
    <t>901 2 19 60010 04 0000 150</t>
  </si>
  <si>
    <t>Е.М.Токтарова</t>
  </si>
  <si>
    <r>
      <t>182</t>
    </r>
    <r>
      <rPr>
        <sz val="10"/>
        <rFont val="Arial"/>
        <family val="2"/>
      </rPr>
      <t xml:space="preserve"> 1 01 02010 01 3000 110</t>
    </r>
  </si>
  <si>
    <r>
      <t>182</t>
    </r>
    <r>
      <rPr>
        <sz val="10"/>
        <rFont val="Arial"/>
        <family val="2"/>
      </rPr>
      <t xml:space="preserve"> 1 01 02040 01 1000 110</t>
    </r>
  </si>
  <si>
    <t>048 1 12 01041 01 6000 120</t>
  </si>
  <si>
    <t>Иные межбюджетные трансферты, передаваемые бюджетам городских округов на организацию электро-, тепло-, газо- и водоснабжения, водоотведения, снабжения населения топливом</t>
  </si>
  <si>
    <r>
      <t>000</t>
    </r>
    <r>
      <rPr>
        <sz val="10"/>
        <rFont val="Arial"/>
        <family val="2"/>
      </rPr>
      <t xml:space="preserve"> 1 01 02010 01 3000 110</t>
    </r>
  </si>
  <si>
    <r>
      <t>000</t>
    </r>
    <r>
      <rPr>
        <sz val="10"/>
        <rFont val="Arial"/>
        <family val="2"/>
      </rPr>
      <t xml:space="preserve"> 1 01 02040 01 1000 110</t>
    </r>
  </si>
  <si>
    <t>Налог на доходы физческих лиц в виде фиксированых авансовых платежей с доходов, полученных физическии лицами, являющимися иностранными гражданами ,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соответсвующему платежу, в том числе по отменному)</t>
  </si>
  <si>
    <t>000 1 06 06042 04 1000 110</t>
  </si>
  <si>
    <t>Отчет об исполнении доходов бюджета городского округа ЗАТО Свободный по кодам классификации доходов бюджета на 01.01.2022 года</t>
  </si>
  <si>
    <t>182 1 01 02020 01 2100 110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</si>
  <si>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</si>
  <si>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182 1 08 03010 01 1060 110</t>
  </si>
  <si>
    <t>901 1 14 02043 04 0002 410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</si>
  <si>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</si>
  <si>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901 1 14 02042 04 0000 440</t>
  </si>
  <si>
    <t>901 1 14 02043 04 0000 440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</si>
  <si>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реализацииматериальных запасов по указанному имуществу
</t>
  </si>
  <si>
    <t>919 1 16 01074 01 0000 140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</si>
  <si>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</si>
  <si>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901 2 02 16549 04 0000 150</t>
  </si>
  <si>
    <t xml:space="preserve">Дотации (гранты) бюджетам городских округовза достижение показателей деятельности органов местного самоуправления </t>
  </si>
  <si>
    <t>901 2 02 25269 04 0000 150</t>
  </si>
  <si>
    <t>Субсидия на реализацию мероприятий по закупке контейнеров для раздельного накопления твердых коммунальных отходов</t>
  </si>
  <si>
    <t>Прочие субсидии бюджетам городских округов (субсидии на обеспечение осуществления оплаты труда работников муниципальных учреждений культуры с учетом установленных указами Президента РФ показателей соотношения заработной платы для данной категории  работников в 2021 году)</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</si>
  <si>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</si>
  <si>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Отчет об исполнении доходов бюджета городского округа ЗАТО Свободный по кодам видов доходов, подвидов доходов, классификации операций сектора государственного управления, относящихся к доходам бюджета на 01.01.2022 года</t>
  </si>
  <si>
    <t>000 1 01 02020 01 2100 110</t>
  </si>
  <si>
    <t>000 1 08 03010 01 1060 110</t>
  </si>
  <si>
    <t>000 1 14 02042 04 0000 440</t>
  </si>
  <si>
    <t>000 1 14 02043 04 0000 440</t>
  </si>
  <si>
    <t>000 2 02 25269 04 0000 150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</si>
</sst>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2">
    <font>
      <sz val="11"/>
      <name val="Calibri"/>
      <family val="2"/>
    </font>
    <font>
      <sz val="10"/>
      <name val="Arial"/>
      <family val="0"/>
    </font>
    <font>
      <sz val="11"/>
      <name val="Times New Roman"/>
      <family val="1"/>
    </font>
    <font>
      <sz val="12"/>
      <name val="Times New Roman"/>
      <family val="1"/>
    </font>
    <font>
      <b/>
      <sz val="10"/>
      <name val="Times New Roman"/>
      <family val="1"/>
    </font>
    <font>
      <sz val="10"/>
      <name val="Times New Roman"/>
      <family val="1"/>
    </font>
    <font>
      <b/>
      <sz val="12"/>
      <name val="Times New Roman"/>
      <family val="1"/>
    </font>
    <font>
      <b/>
      <i/>
      <sz val="10"/>
      <name val="Times New Roman"/>
      <family val="1"/>
    </font>
    <font>
      <i/>
      <sz val="10"/>
      <name val="Times New Roman"/>
      <family val="1"/>
    </font>
    <font>
      <sz val="13"/>
      <name val="Times New Roman"/>
      <family val="1"/>
    </font>
    <font>
      <sz val="12"/>
      <name val="Arial"/>
      <family val="2"/>
    </font>
    <font>
      <b/>
      <sz val="10"/>
      <name val="Arial"/>
      <family val="2"/>
    </font>
    <font>
      <b/>
      <sz val="12"/>
      <name val="Arial"/>
      <family val="2"/>
    </font>
    <font>
      <sz val="10"/>
      <name val="Arial Cyr"/>
      <family val="0"/>
    </font>
    <font>
      <b/>
      <sz val="10"/>
      <name val="Arial Cyr"/>
      <family val="0"/>
    </font>
    <font>
      <sz val="8"/>
      <name val="Arial"/>
      <family val="2"/>
    </font>
    <font>
      <sz val="8"/>
      <name val="Arial Cyr"/>
      <family val="0"/>
    </font>
    <font>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31">
    <xf numFmtId="0" fontId="0" fillId="0" borderId="0" xfId="0" applyAlignment="1">
      <alignment/>
    </xf>
    <xf numFmtId="1" fontId="2" fillId="0" borderId="0" xfId="0" applyNumberFormat="1" applyFont="1" applyFill="1"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5" fillId="0" borderId="0" xfId="0" applyFont="1" applyFill="1" applyAlignment="1">
      <alignment horizontal="center"/>
    </xf>
    <xf numFmtId="1"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 fontId="4" fillId="0" borderId="10" xfId="0" applyNumberFormat="1" applyFont="1" applyFill="1" applyBorder="1" applyAlignment="1">
      <alignment horizontal="center" vertical="center" textRotation="90" wrapText="1"/>
    </xf>
    <xf numFmtId="4" fontId="4" fillId="0" borderId="10" xfId="0" applyNumberFormat="1" applyFont="1" applyFill="1" applyBorder="1" applyAlignment="1">
      <alignment horizontal="center" vertical="center" textRotation="90"/>
    </xf>
    <xf numFmtId="0" fontId="4" fillId="0" borderId="10" xfId="0" applyFont="1" applyFill="1" applyBorder="1" applyAlignment="1">
      <alignment horizontal="center" vertical="center" textRotation="90" wrapText="1"/>
    </xf>
    <xf numFmtId="0" fontId="5" fillId="0" borderId="0" xfId="0" applyFont="1" applyFill="1" applyAlignment="1">
      <alignment/>
    </xf>
    <xf numFmtId="1" fontId="5" fillId="0" borderId="10" xfId="0" applyNumberFormat="1" applyFont="1" applyFill="1" applyBorder="1" applyAlignment="1">
      <alignment horizontal="center" vertical="top" wrapText="1"/>
    </xf>
    <xf numFmtId="0" fontId="5" fillId="0" borderId="11" xfId="0" applyFont="1" applyFill="1" applyBorder="1" applyAlignment="1">
      <alignment horizontal="center" vertical="top" wrapText="1"/>
    </xf>
    <xf numFmtId="3" fontId="5" fillId="0" borderId="11" xfId="0" applyNumberFormat="1"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1" fontId="7" fillId="0" borderId="10" xfId="0" applyNumberFormat="1" applyFont="1" applyFill="1" applyBorder="1" applyAlignment="1">
      <alignment horizontal="center" vertical="top" wrapText="1"/>
    </xf>
    <xf numFmtId="0" fontId="4" fillId="0" borderId="11" xfId="0" applyFont="1" applyFill="1" applyBorder="1" applyAlignment="1">
      <alignment vertical="top" wrapText="1"/>
    </xf>
    <xf numFmtId="0" fontId="4" fillId="0" borderId="11" xfId="0" applyFont="1" applyFill="1" applyBorder="1" applyAlignment="1">
      <alignment horizontal="justify" vertical="top" wrapText="1"/>
    </xf>
    <xf numFmtId="4" fontId="4" fillId="0" borderId="11" xfId="0" applyNumberFormat="1" applyFont="1" applyFill="1" applyBorder="1" applyAlignment="1">
      <alignment horizontal="center" vertical="top" wrapText="1"/>
    </xf>
    <xf numFmtId="164" fontId="4" fillId="0" borderId="11" xfId="0" applyNumberFormat="1" applyFont="1" applyFill="1" applyBorder="1" applyAlignment="1">
      <alignment horizontal="center" vertical="top" wrapText="1"/>
    </xf>
    <xf numFmtId="1" fontId="8" fillId="0" borderId="10" xfId="0" applyNumberFormat="1" applyFont="1" applyFill="1" applyBorder="1" applyAlignment="1">
      <alignment horizontal="center" vertical="top" wrapText="1"/>
    </xf>
    <xf numFmtId="0" fontId="5" fillId="0" borderId="11" xfId="0" applyFont="1" applyFill="1" applyBorder="1" applyAlignment="1">
      <alignment vertical="top" wrapText="1"/>
    </xf>
    <xf numFmtId="0" fontId="5" fillId="0" borderId="10" xfId="0" applyNumberFormat="1" applyFont="1" applyFill="1" applyBorder="1" applyAlignment="1">
      <alignment horizontal="justify" vertical="top" wrapText="1"/>
    </xf>
    <xf numFmtId="4" fontId="5" fillId="0" borderId="11" xfId="0" applyNumberFormat="1" applyFont="1" applyFill="1" applyBorder="1" applyAlignment="1">
      <alignment horizontal="center" vertical="top" wrapText="1"/>
    </xf>
    <xf numFmtId="164" fontId="5" fillId="0" borderId="11" xfId="0" applyNumberFormat="1" applyFont="1" applyFill="1" applyBorder="1" applyAlignment="1">
      <alignment horizontal="center" vertical="top" wrapText="1"/>
    </xf>
    <xf numFmtId="0" fontId="1" fillId="0" borderId="11" xfId="0" applyFont="1" applyFill="1" applyBorder="1" applyAlignment="1">
      <alignment vertical="top" wrapText="1"/>
    </xf>
    <xf numFmtId="0" fontId="5"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wrapText="1"/>
    </xf>
    <xf numFmtId="0" fontId="5" fillId="0" borderId="11" xfId="0" applyFont="1" applyFill="1" applyBorder="1" applyAlignment="1">
      <alignment horizontal="justify" vertical="top" wrapText="1"/>
    </xf>
    <xf numFmtId="10" fontId="5" fillId="0" borderId="0" xfId="0" applyNumberFormat="1" applyFont="1" applyFill="1" applyAlignment="1">
      <alignment/>
    </xf>
    <xf numFmtId="0" fontId="4" fillId="0" borderId="10" xfId="0" applyFont="1" applyFill="1" applyBorder="1" applyAlignment="1">
      <alignment vertical="top" wrapText="1"/>
    </xf>
    <xf numFmtId="0" fontId="4"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164" fontId="4" fillId="0" borderId="10"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5"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164" fontId="5" fillId="0" borderId="10"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164" fontId="4" fillId="0" borderId="12" xfId="0" applyNumberFormat="1" applyFont="1" applyFill="1" applyBorder="1" applyAlignment="1">
      <alignment horizontal="center" vertical="top" wrapText="1"/>
    </xf>
    <xf numFmtId="4" fontId="5" fillId="0" borderId="12" xfId="0" applyNumberFormat="1" applyFont="1" applyFill="1" applyBorder="1" applyAlignment="1">
      <alignment horizontal="center" vertical="top" wrapText="1"/>
    </xf>
    <xf numFmtId="4" fontId="5" fillId="0" borderId="0" xfId="0" applyNumberFormat="1" applyFont="1" applyFill="1" applyAlignment="1">
      <alignment/>
    </xf>
    <xf numFmtId="0" fontId="5" fillId="0" borderId="13" xfId="0" applyFont="1" applyFill="1" applyBorder="1" applyAlignment="1">
      <alignment horizontal="justify" vertical="top" wrapText="1"/>
    </xf>
    <xf numFmtId="0" fontId="5" fillId="0" borderId="11" xfId="0" applyFont="1" applyFill="1" applyBorder="1" applyAlignment="1">
      <alignment horizontal="left" vertical="top" wrapText="1"/>
    </xf>
    <xf numFmtId="0" fontId="5" fillId="0" borderId="13" xfId="0" applyNumberFormat="1" applyFont="1" applyFill="1" applyBorder="1" applyAlignment="1">
      <alignment horizontal="justify" vertical="top" wrapText="1"/>
    </xf>
    <xf numFmtId="0" fontId="4" fillId="0" borderId="11" xfId="0" applyFont="1" applyFill="1" applyBorder="1" applyAlignment="1">
      <alignment horizontal="left" vertical="top" wrapText="1"/>
    </xf>
    <xf numFmtId="0" fontId="4" fillId="0" borderId="13" xfId="0" applyNumberFormat="1" applyFont="1" applyFill="1" applyBorder="1" applyAlignment="1">
      <alignment horizontal="justify" vertical="top" wrapText="1"/>
    </xf>
    <xf numFmtId="0" fontId="4" fillId="0" borderId="13" xfId="0" applyFont="1" applyFill="1" applyBorder="1" applyAlignment="1">
      <alignment horizontal="justify" vertical="top" wrapText="1"/>
    </xf>
    <xf numFmtId="0" fontId="5" fillId="0" borderId="0" xfId="0" applyFont="1" applyAlignment="1">
      <alignment/>
    </xf>
    <xf numFmtId="0" fontId="4" fillId="33" borderId="11" xfId="0" applyFont="1" applyFill="1" applyBorder="1" applyAlignment="1">
      <alignment vertical="top" wrapText="1"/>
    </xf>
    <xf numFmtId="0" fontId="4" fillId="33" borderId="10" xfId="0" applyFont="1" applyFill="1" applyBorder="1" applyAlignment="1">
      <alignment horizontal="justify" vertical="top" wrapText="1"/>
    </xf>
    <xf numFmtId="4" fontId="4" fillId="33" borderId="12" xfId="0" applyNumberFormat="1" applyFont="1" applyFill="1" applyBorder="1" applyAlignment="1">
      <alignment horizontal="center" vertical="top" wrapText="1"/>
    </xf>
    <xf numFmtId="0" fontId="5" fillId="33" borderId="11" xfId="0" applyFont="1" applyFill="1" applyBorder="1" applyAlignment="1">
      <alignment vertical="top" wrapText="1"/>
    </xf>
    <xf numFmtId="0" fontId="5" fillId="33" borderId="10" xfId="0" applyFont="1" applyFill="1" applyBorder="1" applyAlignment="1">
      <alignment horizontal="justify" vertical="top" wrapText="1"/>
    </xf>
    <xf numFmtId="4" fontId="5" fillId="33" borderId="12" xfId="0" applyNumberFormat="1" applyFont="1" applyFill="1" applyBorder="1" applyAlignment="1">
      <alignment horizontal="center" vertical="top" wrapText="1"/>
    </xf>
    <xf numFmtId="164" fontId="5" fillId="0" borderId="12" xfId="0" applyNumberFormat="1" applyFont="1" applyFill="1" applyBorder="1" applyAlignment="1">
      <alignment horizontal="center" vertical="top" wrapText="1"/>
    </xf>
    <xf numFmtId="1" fontId="8" fillId="0" borderId="0" xfId="0" applyNumberFormat="1" applyFont="1" applyFill="1" applyBorder="1" applyAlignment="1">
      <alignment horizontal="center" vertical="top" wrapText="1"/>
    </xf>
    <xf numFmtId="0" fontId="2" fillId="0" borderId="0" xfId="0" applyFont="1" applyAlignment="1">
      <alignment/>
    </xf>
    <xf numFmtId="4" fontId="9" fillId="0" borderId="0" xfId="0" applyNumberFormat="1" applyFont="1" applyFill="1" applyAlignment="1">
      <alignment/>
    </xf>
    <xf numFmtId="0" fontId="9" fillId="0" borderId="0" xfId="0" applyFont="1" applyFill="1" applyAlignment="1">
      <alignment/>
    </xf>
    <xf numFmtId="1" fontId="9" fillId="0" borderId="0" xfId="0" applyNumberFormat="1" applyFont="1" applyFill="1" applyAlignment="1">
      <alignment/>
    </xf>
    <xf numFmtId="0" fontId="9" fillId="0" borderId="0" xfId="0" applyFont="1" applyAlignment="1">
      <alignment/>
    </xf>
    <xf numFmtId="0" fontId="9" fillId="0" borderId="0" xfId="0" applyFont="1" applyAlignment="1">
      <alignment/>
    </xf>
    <xf numFmtId="1" fontId="0" fillId="0" borderId="0" xfId="0" applyNumberFormat="1" applyFill="1" applyAlignment="1">
      <alignment/>
    </xf>
    <xf numFmtId="4" fontId="0" fillId="0" borderId="0" xfId="0" applyNumberFormat="1" applyFill="1" applyAlignment="1">
      <alignment/>
    </xf>
    <xf numFmtId="0" fontId="0" fillId="0" borderId="0" xfId="0" applyFill="1" applyAlignment="1">
      <alignment/>
    </xf>
    <xf numFmtId="0" fontId="10" fillId="0" borderId="0" xfId="0" applyFont="1" applyFill="1" applyAlignment="1">
      <alignment/>
    </xf>
    <xf numFmtId="0" fontId="11" fillId="0" borderId="0" xfId="0" applyFont="1" applyAlignment="1">
      <alignment/>
    </xf>
    <xf numFmtId="0" fontId="11" fillId="0" borderId="0" xfId="0" applyFont="1" applyFill="1" applyAlignment="1">
      <alignment horizontal="center"/>
    </xf>
    <xf numFmtId="0" fontId="11" fillId="0" borderId="0" xfId="0" applyFont="1" applyAlignment="1">
      <alignment horizontal="center"/>
    </xf>
    <xf numFmtId="0" fontId="1" fillId="0" borderId="0" xfId="0" applyFont="1" applyAlignment="1">
      <alignment horizontal="center"/>
    </xf>
    <xf numFmtId="1" fontId="11" fillId="0" borderId="10" xfId="0" applyNumberFormat="1" applyFont="1" applyFill="1" applyBorder="1" applyAlignment="1">
      <alignment horizontal="center" vertical="top" wrapText="1"/>
    </xf>
    <xf numFmtId="0" fontId="11" fillId="0" borderId="10" xfId="0" applyFont="1" applyBorder="1" applyAlignment="1">
      <alignment horizontal="center" vertical="top" wrapText="1"/>
    </xf>
    <xf numFmtId="4" fontId="11" fillId="0" borderId="10" xfId="0" applyNumberFormat="1" applyFont="1" applyFill="1" applyBorder="1" applyAlignment="1">
      <alignment horizontal="center" vertical="center" textRotation="90" wrapText="1"/>
    </xf>
    <xf numFmtId="4" fontId="14" fillId="0" borderId="10" xfId="0" applyNumberFormat="1" applyFont="1" applyFill="1" applyBorder="1" applyAlignment="1">
      <alignment horizontal="center" vertical="center" textRotation="90"/>
    </xf>
    <xf numFmtId="0" fontId="14" fillId="0" borderId="10" xfId="0" applyFont="1" applyFill="1" applyBorder="1" applyAlignment="1">
      <alignment horizontal="center" vertical="center" textRotation="90" wrapText="1"/>
    </xf>
    <xf numFmtId="1" fontId="15" fillId="0" borderId="10" xfId="0" applyNumberFormat="1" applyFont="1" applyFill="1" applyBorder="1" applyAlignment="1">
      <alignment horizontal="center" vertical="top" wrapText="1"/>
    </xf>
    <xf numFmtId="0" fontId="15" fillId="0" borderId="11" xfId="0" applyFont="1" applyBorder="1" applyAlignment="1">
      <alignment horizontal="center" vertical="top" wrapText="1"/>
    </xf>
    <xf numFmtId="1" fontId="15" fillId="0" borderId="10" xfId="0" applyNumberFormat="1" applyFont="1" applyBorder="1" applyAlignment="1">
      <alignment horizontal="center" vertical="top" wrapText="1"/>
    </xf>
    <xf numFmtId="3" fontId="15" fillId="0" borderId="11" xfId="0" applyNumberFormat="1" applyFont="1" applyFill="1" applyBorder="1" applyAlignment="1">
      <alignment horizontal="center" vertical="top" wrapText="1"/>
    </xf>
    <xf numFmtId="3" fontId="15" fillId="0" borderId="10" xfId="0" applyNumberFormat="1" applyFont="1" applyFill="1" applyBorder="1" applyAlignment="1">
      <alignment horizontal="center" vertical="top" wrapText="1"/>
    </xf>
    <xf numFmtId="0" fontId="15" fillId="0" borderId="11" xfId="0" applyFont="1" applyFill="1" applyBorder="1" applyAlignment="1">
      <alignment horizontal="center" vertical="top" wrapText="1"/>
    </xf>
    <xf numFmtId="0" fontId="16" fillId="0" borderId="0" xfId="0" applyFont="1" applyAlignment="1">
      <alignment/>
    </xf>
    <xf numFmtId="0" fontId="5" fillId="0" borderId="0" xfId="0" applyFont="1" applyFill="1" applyAlignment="1">
      <alignment wrapText="1"/>
    </xf>
    <xf numFmtId="10" fontId="5" fillId="0" borderId="0" xfId="0" applyNumberFormat="1" applyFont="1" applyFill="1" applyAlignment="1">
      <alignment wrapText="1"/>
    </xf>
    <xf numFmtId="0" fontId="5" fillId="34" borderId="11" xfId="0" applyFont="1" applyFill="1" applyBorder="1" applyAlignment="1">
      <alignment vertical="top" wrapText="1"/>
    </xf>
    <xf numFmtId="0" fontId="5" fillId="34" borderId="11" xfId="0" applyFont="1" applyFill="1" applyBorder="1" applyAlignment="1">
      <alignment horizontal="justify" vertical="top" wrapText="1"/>
    </xf>
    <xf numFmtId="4" fontId="5" fillId="34" borderId="11" xfId="0" applyNumberFormat="1" applyFont="1" applyFill="1" applyBorder="1" applyAlignment="1">
      <alignment horizontal="center" vertical="top" wrapText="1"/>
    </xf>
    <xf numFmtId="164" fontId="5" fillId="34" borderId="11" xfId="0" applyNumberFormat="1" applyFont="1" applyFill="1" applyBorder="1" applyAlignment="1">
      <alignment horizontal="center" vertical="top" wrapText="1"/>
    </xf>
    <xf numFmtId="4" fontId="5" fillId="0" borderId="0" xfId="0" applyNumberFormat="1" applyFont="1" applyAlignment="1">
      <alignment/>
    </xf>
    <xf numFmtId="0" fontId="1" fillId="0" borderId="10" xfId="0" applyFont="1" applyFill="1" applyBorder="1" applyAlignment="1">
      <alignment vertical="top" wrapText="1"/>
    </xf>
    <xf numFmtId="1" fontId="17" fillId="0" borderId="0" xfId="0" applyNumberFormat="1" applyFont="1" applyFill="1" applyBorder="1" applyAlignment="1">
      <alignment horizontal="center" vertical="top" wrapText="1"/>
    </xf>
    <xf numFmtId="4" fontId="9" fillId="0" borderId="0" xfId="0" applyNumberFormat="1" applyFont="1" applyFill="1" applyAlignment="1">
      <alignment/>
    </xf>
    <xf numFmtId="0" fontId="9" fillId="0" borderId="0" xfId="0" applyFont="1" applyFill="1" applyAlignment="1">
      <alignment/>
    </xf>
    <xf numFmtId="0" fontId="9" fillId="0" borderId="0" xfId="0" applyFont="1" applyAlignment="1">
      <alignment/>
    </xf>
    <xf numFmtId="1" fontId="9" fillId="0" borderId="0" xfId="0" applyNumberFormat="1" applyFont="1" applyFill="1" applyAlignment="1">
      <alignment/>
    </xf>
    <xf numFmtId="0" fontId="9" fillId="0" borderId="0" xfId="0" applyFont="1" applyAlignment="1">
      <alignment/>
    </xf>
    <xf numFmtId="1" fontId="7" fillId="35" borderId="10" xfId="0" applyNumberFormat="1" applyFont="1" applyFill="1" applyBorder="1" applyAlignment="1">
      <alignment horizontal="center" vertical="top" wrapText="1"/>
    </xf>
    <xf numFmtId="0" fontId="1" fillId="35" borderId="10" xfId="0" applyFont="1" applyFill="1" applyBorder="1" applyAlignment="1">
      <alignment vertical="top" wrapText="1"/>
    </xf>
    <xf numFmtId="0" fontId="5" fillId="35" borderId="10" xfId="0" applyFont="1" applyFill="1" applyBorder="1" applyAlignment="1">
      <alignment horizontal="justify" vertical="top" wrapText="1"/>
    </xf>
    <xf numFmtId="4" fontId="5" fillId="35" borderId="10" xfId="0" applyNumberFormat="1" applyFont="1" applyFill="1" applyBorder="1" applyAlignment="1">
      <alignment horizontal="center" vertical="top" wrapText="1"/>
    </xf>
    <xf numFmtId="164" fontId="5" fillId="35" borderId="10" xfId="0" applyNumberFormat="1" applyFont="1" applyFill="1" applyBorder="1" applyAlignment="1">
      <alignment horizontal="center" vertical="top" wrapText="1"/>
    </xf>
    <xf numFmtId="1" fontId="5" fillId="0" borderId="0" xfId="0" applyNumberFormat="1" applyFont="1" applyAlignment="1" applyProtection="1">
      <alignment vertical="top"/>
      <protection/>
    </xf>
    <xf numFmtId="164" fontId="4" fillId="0" borderId="10" xfId="0" applyNumberFormat="1" applyFont="1" applyFill="1" applyBorder="1" applyAlignment="1">
      <alignment horizontal="center" vertical="top" wrapText="1"/>
    </xf>
    <xf numFmtId="1" fontId="5" fillId="0" borderId="14" xfId="0" applyNumberFormat="1" applyFont="1" applyBorder="1" applyAlignment="1" applyProtection="1">
      <alignment vertical="top"/>
      <protection/>
    </xf>
    <xf numFmtId="0" fontId="5" fillId="0" borderId="11" xfId="0" applyFont="1" applyFill="1" applyBorder="1" applyAlignment="1">
      <alignment vertical="top" wrapText="1"/>
    </xf>
    <xf numFmtId="0" fontId="5" fillId="0" borderId="11" xfId="0" applyFont="1" applyFill="1" applyBorder="1" applyAlignment="1">
      <alignment horizontal="justify" vertical="top" wrapText="1"/>
    </xf>
    <xf numFmtId="4" fontId="5" fillId="0" borderId="11" xfId="0" applyNumberFormat="1" applyFont="1" applyFill="1" applyBorder="1" applyAlignment="1">
      <alignment horizontal="center" vertical="top" wrapText="1"/>
    </xf>
    <xf numFmtId="164" fontId="5" fillId="0" borderId="11" xfId="0" applyNumberFormat="1" applyFont="1" applyFill="1" applyBorder="1" applyAlignment="1">
      <alignment horizontal="center" vertical="top" wrapText="1"/>
    </xf>
    <xf numFmtId="4" fontId="5" fillId="35" borderId="11" xfId="0" applyNumberFormat="1" applyFont="1" applyFill="1" applyBorder="1" applyAlignment="1">
      <alignment horizontal="center" vertical="top" wrapText="1"/>
    </xf>
    <xf numFmtId="4" fontId="4" fillId="35" borderId="11" xfId="0" applyNumberFormat="1" applyFont="1" applyFill="1" applyBorder="1" applyAlignment="1">
      <alignment horizontal="center" vertical="top" wrapText="1"/>
    </xf>
    <xf numFmtId="4" fontId="5" fillId="36" borderId="11"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4" fillId="35" borderId="12" xfId="0" applyNumberFormat="1" applyFont="1" applyFill="1" applyBorder="1" applyAlignment="1">
      <alignment horizontal="center" vertical="top" wrapText="1"/>
    </xf>
    <xf numFmtId="4" fontId="5" fillId="35" borderId="12" xfId="0" applyNumberFormat="1" applyFont="1" applyFill="1" applyBorder="1" applyAlignment="1">
      <alignment horizontal="center" vertical="top" wrapText="1"/>
    </xf>
    <xf numFmtId="4" fontId="5" fillId="35" borderId="11" xfId="0" applyNumberFormat="1" applyFont="1" applyFill="1" applyBorder="1" applyAlignment="1">
      <alignment horizontal="center" vertical="top" wrapText="1"/>
    </xf>
    <xf numFmtId="1" fontId="7" fillId="0" borderId="15" xfId="0" applyNumberFormat="1" applyFont="1" applyFill="1" applyBorder="1" applyAlignment="1">
      <alignment horizontal="center" vertical="top" wrapText="1"/>
    </xf>
    <xf numFmtId="1" fontId="8" fillId="0" borderId="15" xfId="0" applyNumberFormat="1" applyFont="1" applyFill="1" applyBorder="1" applyAlignment="1">
      <alignment horizontal="center" vertical="top" wrapText="1"/>
    </xf>
    <xf numFmtId="0" fontId="5" fillId="0" borderId="16" xfId="0" applyFont="1" applyFill="1" applyBorder="1" applyAlignment="1">
      <alignment vertical="top" wrapText="1"/>
    </xf>
    <xf numFmtId="1" fontId="5" fillId="0" borderId="17" xfId="0" applyNumberFormat="1" applyFont="1" applyBorder="1" applyAlignment="1" applyProtection="1">
      <alignment wrapText="1"/>
      <protection/>
    </xf>
    <xf numFmtId="0" fontId="5" fillId="0" borderId="0" xfId="0" applyFont="1" applyFill="1" applyBorder="1" applyAlignment="1">
      <alignment horizontal="right" vertical="center" wrapText="1"/>
    </xf>
    <xf numFmtId="0" fontId="6" fillId="0" borderId="0" xfId="0" applyFont="1" applyFill="1" applyBorder="1" applyAlignment="1">
      <alignment horizontal="center" wrapText="1"/>
    </xf>
    <xf numFmtId="164" fontId="5" fillId="0" borderId="18" xfId="0" applyNumberFormat="1" applyFont="1" applyFill="1" applyBorder="1" applyAlignment="1">
      <alignment horizontal="right"/>
    </xf>
    <xf numFmtId="49" fontId="9" fillId="0" borderId="0" xfId="0" applyNumberFormat="1" applyFont="1" applyBorder="1" applyAlignment="1">
      <alignment horizontal="left" vertical="center" wrapText="1"/>
    </xf>
    <xf numFmtId="0" fontId="1" fillId="0" borderId="0" xfId="0" applyFont="1" applyBorder="1" applyAlignment="1">
      <alignment horizontal="right" vertical="center" wrapText="1"/>
    </xf>
    <xf numFmtId="0" fontId="12" fillId="0" borderId="0" xfId="0" applyFont="1" applyFill="1" applyBorder="1" applyAlignment="1">
      <alignment horizontal="center" wrapText="1"/>
    </xf>
    <xf numFmtId="164" fontId="13" fillId="0" borderId="18" xfId="0" applyNumberFormat="1" applyFont="1" applyFill="1" applyBorder="1" applyAlignment="1">
      <alignment horizontal="right"/>
    </xf>
    <xf numFmtId="49" fontId="9" fillId="0" borderId="0"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14"/>
  <sheetViews>
    <sheetView tabSelected="1" zoomScale="71" zoomScaleNormal="71" zoomScalePageLayoutView="0" workbookViewId="0" topLeftCell="A97">
      <selection activeCell="D109" sqref="D109"/>
    </sheetView>
  </sheetViews>
  <sheetFormatPr defaultColWidth="9.140625" defaultRowHeight="15"/>
  <cols>
    <col min="1" max="1" width="7.7109375" style="1" customWidth="1"/>
    <col min="2" max="2" width="24.28125" style="2" customWidth="1"/>
    <col min="3" max="3" width="58.7109375" style="2" customWidth="1"/>
    <col min="4" max="4" width="11.421875" style="3" customWidth="1"/>
    <col min="5" max="5" width="12.28125" style="3" customWidth="1"/>
    <col min="6" max="6" width="10.00390625" style="2" customWidth="1"/>
    <col min="7" max="16384" width="9.140625" style="2" customWidth="1"/>
  </cols>
  <sheetData>
    <row r="1" spans="1:6" ht="15" customHeight="1">
      <c r="A1" s="4"/>
      <c r="B1" s="5"/>
      <c r="C1" s="123" t="s">
        <v>0</v>
      </c>
      <c r="D1" s="123"/>
      <c r="E1" s="123"/>
      <c r="F1" s="123"/>
    </row>
    <row r="2" spans="1:6" ht="51.75" customHeight="1">
      <c r="A2" s="124" t="s">
        <v>293</v>
      </c>
      <c r="B2" s="124"/>
      <c r="C2" s="124"/>
      <c r="D2" s="124"/>
      <c r="E2" s="124"/>
      <c r="F2" s="124"/>
    </row>
    <row r="3" spans="1:6" ht="14.25" customHeight="1">
      <c r="A3" s="6"/>
      <c r="B3" s="6"/>
      <c r="C3" s="7"/>
      <c r="D3" s="125" t="s">
        <v>1</v>
      </c>
      <c r="E3" s="125"/>
      <c r="F3" s="125"/>
    </row>
    <row r="4" spans="1:6" s="13" customFormat="1" ht="72" customHeight="1">
      <c r="A4" s="8" t="s">
        <v>2</v>
      </c>
      <c r="B4" s="9" t="s">
        <v>3</v>
      </c>
      <c r="C4" s="9" t="s">
        <v>4</v>
      </c>
      <c r="D4" s="10" t="s">
        <v>5</v>
      </c>
      <c r="E4" s="11" t="s">
        <v>6</v>
      </c>
      <c r="F4" s="12" t="s">
        <v>7</v>
      </c>
    </row>
    <row r="5" spans="1:6" s="13" customFormat="1" ht="13.5" customHeight="1">
      <c r="A5" s="14">
        <v>1</v>
      </c>
      <c r="B5" s="15">
        <v>2</v>
      </c>
      <c r="C5" s="14">
        <v>3</v>
      </c>
      <c r="D5" s="16">
        <v>4</v>
      </c>
      <c r="E5" s="17">
        <v>5</v>
      </c>
      <c r="F5" s="15">
        <v>6</v>
      </c>
    </row>
    <row r="6" spans="1:6" s="13" customFormat="1" ht="13.5">
      <c r="A6" s="18">
        <v>1</v>
      </c>
      <c r="B6" s="19" t="s">
        <v>8</v>
      </c>
      <c r="C6" s="20" t="s">
        <v>9</v>
      </c>
      <c r="D6" s="21">
        <f>D8+D18+D23+D35+D42+D45+D50+D55+D58+D62</f>
        <v>188100.65</v>
      </c>
      <c r="E6" s="21">
        <f>E8+E18+E23+E35+E42+E45+E50+E55+E58+E62+E70</f>
        <v>203119.01</v>
      </c>
      <c r="F6" s="22">
        <f aca="true" t="shared" si="0" ref="F6:F17">E6/D6*100</f>
        <v>108</v>
      </c>
    </row>
    <row r="7" spans="1:6" s="13" customFormat="1" ht="13.5">
      <c r="A7" s="18">
        <v>2</v>
      </c>
      <c r="B7" s="19" t="s">
        <v>10</v>
      </c>
      <c r="C7" s="20" t="s">
        <v>11</v>
      </c>
      <c r="D7" s="21">
        <f>D8</f>
        <v>162335.22</v>
      </c>
      <c r="E7" s="21">
        <f>E8</f>
        <v>177981.6</v>
      </c>
      <c r="F7" s="22">
        <f t="shared" si="0"/>
        <v>109.6</v>
      </c>
    </row>
    <row r="8" spans="1:6" s="13" customFormat="1" ht="19.5" customHeight="1">
      <c r="A8" s="18">
        <v>3</v>
      </c>
      <c r="B8" s="19" t="s">
        <v>12</v>
      </c>
      <c r="C8" s="20" t="s">
        <v>13</v>
      </c>
      <c r="D8" s="21">
        <f>SUM(D9:D17)</f>
        <v>162335.22</v>
      </c>
      <c r="E8" s="21">
        <f>SUM(E9:E17)</f>
        <v>177981.6</v>
      </c>
      <c r="F8" s="22">
        <f t="shared" si="0"/>
        <v>109.6</v>
      </c>
    </row>
    <row r="9" spans="1:6" s="13" customFormat="1" ht="57.75" customHeight="1">
      <c r="A9" s="23">
        <v>4</v>
      </c>
      <c r="B9" s="28" t="s">
        <v>14</v>
      </c>
      <c r="C9" s="25" t="s">
        <v>15</v>
      </c>
      <c r="D9" s="26">
        <v>161470</v>
      </c>
      <c r="E9" s="26">
        <v>177135.7</v>
      </c>
      <c r="F9" s="27">
        <f t="shared" si="0"/>
        <v>109.7</v>
      </c>
    </row>
    <row r="10" spans="1:6" s="13" customFormat="1" ht="66" customHeight="1">
      <c r="A10" s="23">
        <v>5</v>
      </c>
      <c r="B10" s="28" t="s">
        <v>16</v>
      </c>
      <c r="C10" s="29" t="s">
        <v>17</v>
      </c>
      <c r="D10" s="26">
        <v>410.42</v>
      </c>
      <c r="E10" s="26">
        <v>373.04</v>
      </c>
      <c r="F10" s="27">
        <f t="shared" si="0"/>
        <v>90.9</v>
      </c>
    </row>
    <row r="11" spans="1:6" s="13" customFormat="1" ht="89.25">
      <c r="A11" s="23">
        <v>6</v>
      </c>
      <c r="B11" s="28" t="s">
        <v>272</v>
      </c>
      <c r="C11" s="29" t="s">
        <v>19</v>
      </c>
      <c r="D11" s="26">
        <v>34.8</v>
      </c>
      <c r="E11" s="26">
        <v>34.79</v>
      </c>
      <c r="F11" s="27">
        <f t="shared" si="0"/>
        <v>100</v>
      </c>
    </row>
    <row r="12" spans="1:6" s="13" customFormat="1" ht="114.75">
      <c r="A12" s="23">
        <v>7</v>
      </c>
      <c r="B12" s="24" t="s">
        <v>20</v>
      </c>
      <c r="C12" s="29" t="s">
        <v>21</v>
      </c>
      <c r="D12" s="26">
        <v>5.7</v>
      </c>
      <c r="E12" s="26">
        <v>5.69</v>
      </c>
      <c r="F12" s="27">
        <f t="shared" si="0"/>
        <v>99.8</v>
      </c>
    </row>
    <row r="13" spans="1:6" s="13" customFormat="1" ht="97.5" customHeight="1">
      <c r="A13" s="23">
        <v>8</v>
      </c>
      <c r="B13" s="28" t="s">
        <v>294</v>
      </c>
      <c r="C13" s="29" t="s">
        <v>278</v>
      </c>
      <c r="D13" s="26">
        <v>0</v>
      </c>
      <c r="E13" s="26">
        <v>0.21</v>
      </c>
      <c r="F13" s="27"/>
    </row>
    <row r="14" spans="1:6" s="13" customFormat="1" ht="55.5" customHeight="1">
      <c r="A14" s="23">
        <v>9</v>
      </c>
      <c r="B14" s="28" t="s">
        <v>22</v>
      </c>
      <c r="C14" s="29" t="s">
        <v>23</v>
      </c>
      <c r="D14" s="26">
        <v>392.8</v>
      </c>
      <c r="E14" s="26">
        <v>410.12</v>
      </c>
      <c r="F14" s="27">
        <f t="shared" si="0"/>
        <v>104.4</v>
      </c>
    </row>
    <row r="15" spans="1:6" s="13" customFormat="1" ht="38.25">
      <c r="A15" s="23">
        <v>10</v>
      </c>
      <c r="B15" s="28" t="s">
        <v>24</v>
      </c>
      <c r="C15" s="29" t="s">
        <v>25</v>
      </c>
      <c r="D15" s="26">
        <v>6.5</v>
      </c>
      <c r="E15" s="26">
        <v>6.58</v>
      </c>
      <c r="F15" s="27">
        <f t="shared" si="0"/>
        <v>101.2</v>
      </c>
    </row>
    <row r="16" spans="1:6" s="13" customFormat="1" ht="63.75">
      <c r="A16" s="23">
        <v>11</v>
      </c>
      <c r="B16" s="28" t="s">
        <v>26</v>
      </c>
      <c r="C16" s="29" t="s">
        <v>27</v>
      </c>
      <c r="D16" s="26">
        <v>1.4</v>
      </c>
      <c r="E16" s="26">
        <v>1.9</v>
      </c>
      <c r="F16" s="27">
        <f t="shared" si="0"/>
        <v>135.7</v>
      </c>
    </row>
    <row r="17" spans="1:6" s="13" customFormat="1" ht="107.25" customHeight="1">
      <c r="A17" s="23">
        <v>12</v>
      </c>
      <c r="B17" s="28" t="s">
        <v>273</v>
      </c>
      <c r="C17" s="29" t="s">
        <v>274</v>
      </c>
      <c r="D17" s="26">
        <v>13.6</v>
      </c>
      <c r="E17" s="26">
        <v>13.57</v>
      </c>
      <c r="F17" s="27">
        <f t="shared" si="0"/>
        <v>99.8</v>
      </c>
    </row>
    <row r="18" spans="1:6" s="13" customFormat="1" ht="38.25">
      <c r="A18" s="18">
        <v>13</v>
      </c>
      <c r="B18" s="19" t="s">
        <v>28</v>
      </c>
      <c r="C18" s="20" t="s">
        <v>29</v>
      </c>
      <c r="D18" s="21">
        <f>SUM(D19:D22)</f>
        <v>1370.43</v>
      </c>
      <c r="E18" s="21">
        <f>SUM(E19:E22)</f>
        <v>1396.76</v>
      </c>
      <c r="F18" s="22">
        <f aca="true" t="shared" si="1" ref="F18:F26">E18/D18*100</f>
        <v>101.9</v>
      </c>
    </row>
    <row r="19" spans="1:6" s="13" customFormat="1" ht="89.25">
      <c r="A19" s="23">
        <v>14</v>
      </c>
      <c r="B19" s="24" t="s">
        <v>30</v>
      </c>
      <c r="C19" s="29" t="s">
        <v>31</v>
      </c>
      <c r="D19" s="26">
        <v>629.25</v>
      </c>
      <c r="E19" s="26">
        <v>644.83</v>
      </c>
      <c r="F19" s="27">
        <f t="shared" si="1"/>
        <v>102.5</v>
      </c>
    </row>
    <row r="20" spans="1:6" s="13" customFormat="1" ht="102">
      <c r="A20" s="23">
        <v>15</v>
      </c>
      <c r="B20" s="24" t="s">
        <v>32</v>
      </c>
      <c r="C20" s="29" t="s">
        <v>33</v>
      </c>
      <c r="D20" s="26">
        <v>3.59</v>
      </c>
      <c r="E20" s="26">
        <v>4.53</v>
      </c>
      <c r="F20" s="27">
        <f t="shared" si="1"/>
        <v>126.2</v>
      </c>
    </row>
    <row r="21" spans="1:6" s="13" customFormat="1" ht="89.25">
      <c r="A21" s="23">
        <v>16</v>
      </c>
      <c r="B21" s="24" t="s">
        <v>34</v>
      </c>
      <c r="C21" s="29" t="s">
        <v>35</v>
      </c>
      <c r="D21" s="26">
        <v>827.74</v>
      </c>
      <c r="E21" s="26">
        <v>857.36</v>
      </c>
      <c r="F21" s="27">
        <f t="shared" si="1"/>
        <v>103.6</v>
      </c>
    </row>
    <row r="22" spans="1:6" s="13" customFormat="1" ht="89.25">
      <c r="A22" s="23">
        <v>17</v>
      </c>
      <c r="B22" s="24" t="s">
        <v>36</v>
      </c>
      <c r="C22" s="29" t="s">
        <v>37</v>
      </c>
      <c r="D22" s="26">
        <f>-90.15</f>
        <v>-90.15</v>
      </c>
      <c r="E22" s="26">
        <v>-109.96</v>
      </c>
      <c r="F22" s="27">
        <f t="shared" si="1"/>
        <v>122</v>
      </c>
    </row>
    <row r="23" spans="1:6" s="13" customFormat="1" ht="13.5">
      <c r="A23" s="18">
        <v>18</v>
      </c>
      <c r="B23" s="19" t="s">
        <v>38</v>
      </c>
      <c r="C23" s="20" t="s">
        <v>39</v>
      </c>
      <c r="D23" s="21">
        <f>SUM(D24:D34)</f>
        <v>2988</v>
      </c>
      <c r="E23" s="30">
        <f>SUM(E24:E34)</f>
        <v>3163.42</v>
      </c>
      <c r="F23" s="22">
        <f t="shared" si="1"/>
        <v>105.9</v>
      </c>
    </row>
    <row r="24" spans="1:6" s="13" customFormat="1" ht="51">
      <c r="A24" s="23">
        <v>19</v>
      </c>
      <c r="B24" s="24" t="s">
        <v>40</v>
      </c>
      <c r="C24" s="31" t="s">
        <v>41</v>
      </c>
      <c r="D24" s="26">
        <v>671.3</v>
      </c>
      <c r="E24" s="26">
        <v>677.38</v>
      </c>
      <c r="F24" s="27">
        <f t="shared" si="1"/>
        <v>100.9</v>
      </c>
    </row>
    <row r="25" spans="1:6" s="13" customFormat="1" ht="25.5">
      <c r="A25" s="23">
        <v>20</v>
      </c>
      <c r="B25" s="24" t="s">
        <v>42</v>
      </c>
      <c r="C25" s="31" t="s">
        <v>43</v>
      </c>
      <c r="D25" s="26">
        <v>9</v>
      </c>
      <c r="E25" s="26">
        <v>8.99</v>
      </c>
      <c r="F25" s="27">
        <f t="shared" si="1"/>
        <v>99.9</v>
      </c>
    </row>
    <row r="26" spans="1:8" s="13" customFormat="1" ht="25.5">
      <c r="A26" s="23">
        <v>21</v>
      </c>
      <c r="B26" s="24" t="s">
        <v>44</v>
      </c>
      <c r="C26" s="31" t="s">
        <v>43</v>
      </c>
      <c r="D26" s="26">
        <v>0.5</v>
      </c>
      <c r="E26" s="26">
        <v>0.5</v>
      </c>
      <c r="F26" s="27">
        <f t="shared" si="1"/>
        <v>100</v>
      </c>
      <c r="H26" s="32"/>
    </row>
    <row r="27" spans="1:6" s="13" customFormat="1" ht="76.5">
      <c r="A27" s="23">
        <v>22</v>
      </c>
      <c r="B27" s="24" t="s">
        <v>45</v>
      </c>
      <c r="C27" s="31" t="s">
        <v>46</v>
      </c>
      <c r="D27" s="26">
        <v>1420</v>
      </c>
      <c r="E27" s="26">
        <v>1433.9</v>
      </c>
      <c r="F27" s="27">
        <f aca="true" t="shared" si="2" ref="F27:F38">E27/D27*100</f>
        <v>101</v>
      </c>
    </row>
    <row r="28" spans="1:6" s="13" customFormat="1" ht="51">
      <c r="A28" s="23">
        <v>23</v>
      </c>
      <c r="B28" s="107" t="s">
        <v>47</v>
      </c>
      <c r="C28" s="31" t="s">
        <v>48</v>
      </c>
      <c r="D28" s="26">
        <v>16.9</v>
      </c>
      <c r="E28" s="26">
        <v>17.58</v>
      </c>
      <c r="F28" s="27">
        <f t="shared" si="2"/>
        <v>104</v>
      </c>
    </row>
    <row r="29" spans="1:6" s="13" customFormat="1" ht="76.5">
      <c r="A29" s="23">
        <v>24</v>
      </c>
      <c r="B29" s="105" t="s">
        <v>49</v>
      </c>
      <c r="C29" s="31" t="s">
        <v>46</v>
      </c>
      <c r="D29" s="26">
        <v>-1</v>
      </c>
      <c r="E29" s="26">
        <v>-0.45</v>
      </c>
      <c r="F29" s="27">
        <f t="shared" si="2"/>
        <v>45</v>
      </c>
    </row>
    <row r="30" spans="1:6" s="13" customFormat="1" ht="38.25">
      <c r="A30" s="23">
        <v>25</v>
      </c>
      <c r="B30" s="24" t="s">
        <v>50</v>
      </c>
      <c r="C30" s="31" t="s">
        <v>51</v>
      </c>
      <c r="D30" s="26">
        <v>177</v>
      </c>
      <c r="E30" s="26">
        <v>185.41</v>
      </c>
      <c r="F30" s="27">
        <f t="shared" si="2"/>
        <v>104.8</v>
      </c>
    </row>
    <row r="31" spans="1:6" s="13" customFormat="1" ht="38.25">
      <c r="A31" s="23">
        <v>26</v>
      </c>
      <c r="B31" s="24" t="s">
        <v>52</v>
      </c>
      <c r="C31" s="31" t="s">
        <v>53</v>
      </c>
      <c r="D31" s="26">
        <v>4.6</v>
      </c>
      <c r="E31" s="26">
        <v>4.98</v>
      </c>
      <c r="F31" s="27">
        <f t="shared" si="2"/>
        <v>108.3</v>
      </c>
    </row>
    <row r="32" spans="1:6" s="13" customFormat="1" ht="38.25">
      <c r="A32" s="23">
        <v>27</v>
      </c>
      <c r="B32" s="24" t="s">
        <v>54</v>
      </c>
      <c r="C32" s="31" t="s">
        <v>55</v>
      </c>
      <c r="D32" s="26">
        <v>5.5</v>
      </c>
      <c r="E32" s="26">
        <v>5.48</v>
      </c>
      <c r="F32" s="27">
        <f t="shared" si="2"/>
        <v>99.6</v>
      </c>
    </row>
    <row r="33" spans="1:6" s="13" customFormat="1" ht="51">
      <c r="A33" s="23">
        <v>28</v>
      </c>
      <c r="B33" s="24" t="s">
        <v>56</v>
      </c>
      <c r="C33" s="31" t="s">
        <v>57</v>
      </c>
      <c r="D33" s="26">
        <v>684</v>
      </c>
      <c r="E33" s="26">
        <v>829.44</v>
      </c>
      <c r="F33" s="27">
        <f t="shared" si="2"/>
        <v>121.3</v>
      </c>
    </row>
    <row r="34" spans="1:6" s="13" customFormat="1" ht="38.25">
      <c r="A34" s="23">
        <v>29</v>
      </c>
      <c r="B34" s="105" t="s">
        <v>58</v>
      </c>
      <c r="C34" s="31" t="s">
        <v>59</v>
      </c>
      <c r="D34" s="26">
        <v>0.2</v>
      </c>
      <c r="E34" s="26">
        <v>0.21</v>
      </c>
      <c r="F34" s="27">
        <f t="shared" si="2"/>
        <v>105</v>
      </c>
    </row>
    <row r="35" spans="1:6" s="13" customFormat="1" ht="13.5">
      <c r="A35" s="18">
        <v>30</v>
      </c>
      <c r="B35" s="19" t="s">
        <v>60</v>
      </c>
      <c r="C35" s="20" t="s">
        <v>61</v>
      </c>
      <c r="D35" s="21">
        <f>D36+D39</f>
        <v>643.1</v>
      </c>
      <c r="E35" s="21">
        <f>E36+E39</f>
        <v>685.15</v>
      </c>
      <c r="F35" s="22">
        <f t="shared" si="2"/>
        <v>106.5</v>
      </c>
    </row>
    <row r="36" spans="1:6" s="13" customFormat="1" ht="13.5">
      <c r="A36" s="18">
        <v>31</v>
      </c>
      <c r="B36" s="19" t="s">
        <v>62</v>
      </c>
      <c r="C36" s="20" t="s">
        <v>63</v>
      </c>
      <c r="D36" s="21">
        <f>D37+D38</f>
        <v>364.3</v>
      </c>
      <c r="E36" s="21">
        <f>E37+E38</f>
        <v>406.89</v>
      </c>
      <c r="F36" s="22">
        <f t="shared" si="2"/>
        <v>111.7</v>
      </c>
    </row>
    <row r="37" spans="1:6" s="13" customFormat="1" ht="51">
      <c r="A37" s="23">
        <v>32</v>
      </c>
      <c r="B37" s="24" t="s">
        <v>64</v>
      </c>
      <c r="C37" s="31" t="s">
        <v>65</v>
      </c>
      <c r="D37" s="26">
        <v>363.3</v>
      </c>
      <c r="E37" s="26">
        <v>405.3</v>
      </c>
      <c r="F37" s="27">
        <f t="shared" si="2"/>
        <v>111.6</v>
      </c>
    </row>
    <row r="38" spans="1:6" s="13" customFormat="1" ht="38.25">
      <c r="A38" s="23">
        <v>33</v>
      </c>
      <c r="B38" s="24" t="s">
        <v>66</v>
      </c>
      <c r="C38" s="31" t="s">
        <v>67</v>
      </c>
      <c r="D38" s="26">
        <v>1</v>
      </c>
      <c r="E38" s="26">
        <v>1.59</v>
      </c>
      <c r="F38" s="27">
        <f t="shared" si="2"/>
        <v>159</v>
      </c>
    </row>
    <row r="39" spans="1:6" s="13" customFormat="1" ht="21.75" customHeight="1">
      <c r="A39" s="18">
        <v>34</v>
      </c>
      <c r="B39" s="19" t="s">
        <v>68</v>
      </c>
      <c r="C39" s="20" t="s">
        <v>69</v>
      </c>
      <c r="D39" s="21">
        <f>D40</f>
        <v>278.8</v>
      </c>
      <c r="E39" s="21">
        <f>E40+E41</f>
        <v>278.26</v>
      </c>
      <c r="F39" s="22">
        <f>E39/D39*100</f>
        <v>99.8</v>
      </c>
    </row>
    <row r="40" spans="1:6" s="13" customFormat="1" ht="51">
      <c r="A40" s="23">
        <v>35</v>
      </c>
      <c r="B40" s="24" t="s">
        <v>70</v>
      </c>
      <c r="C40" s="31" t="s">
        <v>71</v>
      </c>
      <c r="D40" s="26">
        <v>278.8</v>
      </c>
      <c r="E40" s="26">
        <v>278.35</v>
      </c>
      <c r="F40" s="27">
        <f>E40/D40*100</f>
        <v>99.8</v>
      </c>
    </row>
    <row r="41" spans="1:6" s="13" customFormat="1" ht="25.5">
      <c r="A41" s="23">
        <v>36</v>
      </c>
      <c r="B41" s="105" t="s">
        <v>275</v>
      </c>
      <c r="C41" s="31" t="s">
        <v>72</v>
      </c>
      <c r="D41" s="26">
        <v>0</v>
      </c>
      <c r="E41" s="26">
        <v>-0.09</v>
      </c>
      <c r="F41" s="27">
        <v>0</v>
      </c>
    </row>
    <row r="42" spans="1:6" s="13" customFormat="1" ht="22.5" customHeight="1">
      <c r="A42" s="18">
        <v>37</v>
      </c>
      <c r="B42" s="19" t="s">
        <v>73</v>
      </c>
      <c r="C42" s="20" t="s">
        <v>74</v>
      </c>
      <c r="D42" s="21">
        <f>D43</f>
        <v>0</v>
      </c>
      <c r="E42" s="21">
        <f>E43+E44</f>
        <v>-0.4</v>
      </c>
      <c r="F42" s="22" t="s">
        <v>18</v>
      </c>
    </row>
    <row r="43" spans="1:6" s="13" customFormat="1" ht="76.5">
      <c r="A43" s="23">
        <v>38</v>
      </c>
      <c r="B43" s="24" t="s">
        <v>75</v>
      </c>
      <c r="C43" s="31" t="s">
        <v>76</v>
      </c>
      <c r="D43" s="26">
        <v>0</v>
      </c>
      <c r="E43" s="26">
        <v>-0.7</v>
      </c>
      <c r="F43" s="27" t="s">
        <v>18</v>
      </c>
    </row>
    <row r="44" spans="1:6" s="13" customFormat="1" ht="65.25" customHeight="1">
      <c r="A44" s="23">
        <v>39</v>
      </c>
      <c r="B44" s="24" t="s">
        <v>295</v>
      </c>
      <c r="C44" s="31" t="s">
        <v>76</v>
      </c>
      <c r="D44" s="26">
        <v>0</v>
      </c>
      <c r="E44" s="26">
        <v>0.3</v>
      </c>
      <c r="F44" s="27" t="s">
        <v>18</v>
      </c>
    </row>
    <row r="45" spans="1:6" s="13" customFormat="1" ht="51">
      <c r="A45" s="18">
        <v>40</v>
      </c>
      <c r="B45" s="33" t="s">
        <v>77</v>
      </c>
      <c r="C45" s="34" t="s">
        <v>78</v>
      </c>
      <c r="D45" s="35">
        <f>D46+D47+D48+D49</f>
        <v>14153.95</v>
      </c>
      <c r="E45" s="35">
        <f>E46+E47+E48+E49</f>
        <v>13284.96</v>
      </c>
      <c r="F45" s="36">
        <f aca="true" t="shared" si="3" ref="F45:F60">E45/D45*100</f>
        <v>93.9</v>
      </c>
    </row>
    <row r="46" spans="1:6" s="13" customFormat="1" ht="38.25">
      <c r="A46" s="23">
        <v>41</v>
      </c>
      <c r="B46" s="37" t="s">
        <v>79</v>
      </c>
      <c r="C46" s="38" t="s">
        <v>80</v>
      </c>
      <c r="D46" s="39">
        <v>2035.75</v>
      </c>
      <c r="E46" s="39">
        <v>2078.46</v>
      </c>
      <c r="F46" s="40">
        <f t="shared" si="3"/>
        <v>102.1</v>
      </c>
    </row>
    <row r="47" spans="1:6" s="13" customFormat="1" ht="38.25">
      <c r="A47" s="23">
        <v>42</v>
      </c>
      <c r="B47" s="37" t="s">
        <v>81</v>
      </c>
      <c r="C47" s="38" t="s">
        <v>82</v>
      </c>
      <c r="D47" s="39">
        <v>11549.6</v>
      </c>
      <c r="E47" s="39">
        <v>10658.61</v>
      </c>
      <c r="F47" s="40">
        <f t="shared" si="3"/>
        <v>92.3</v>
      </c>
    </row>
    <row r="48" spans="1:6" s="13" customFormat="1" ht="38.25">
      <c r="A48" s="23">
        <v>43</v>
      </c>
      <c r="B48" s="37" t="s">
        <v>83</v>
      </c>
      <c r="C48" s="38" t="s">
        <v>84</v>
      </c>
      <c r="D48" s="39">
        <v>502.7</v>
      </c>
      <c r="E48" s="39">
        <v>484.79</v>
      </c>
      <c r="F48" s="40">
        <f t="shared" si="3"/>
        <v>96.4</v>
      </c>
    </row>
    <row r="49" spans="1:6" s="13" customFormat="1" ht="38.25">
      <c r="A49" s="23">
        <v>44</v>
      </c>
      <c r="B49" s="37" t="s">
        <v>85</v>
      </c>
      <c r="C49" s="38" t="s">
        <v>86</v>
      </c>
      <c r="D49" s="39">
        <v>65.9</v>
      </c>
      <c r="E49" s="39">
        <v>63.1</v>
      </c>
      <c r="F49" s="40">
        <f t="shared" si="3"/>
        <v>95.8</v>
      </c>
    </row>
    <row r="50" spans="1:6" s="13" customFormat="1" ht="25.5">
      <c r="A50" s="18">
        <v>45</v>
      </c>
      <c r="B50" s="19" t="s">
        <v>87</v>
      </c>
      <c r="C50" s="20" t="s">
        <v>88</v>
      </c>
      <c r="D50" s="21">
        <f>D51</f>
        <v>43.88</v>
      </c>
      <c r="E50" s="21">
        <f>E51</f>
        <v>44.7</v>
      </c>
      <c r="F50" s="40">
        <f t="shared" si="3"/>
        <v>101.9</v>
      </c>
    </row>
    <row r="51" spans="1:6" s="13" customFormat="1" ht="13.5">
      <c r="A51" s="18">
        <v>46</v>
      </c>
      <c r="B51" s="19" t="s">
        <v>89</v>
      </c>
      <c r="C51" s="20" t="s">
        <v>90</v>
      </c>
      <c r="D51" s="21">
        <f>D52+D53+D54</f>
        <v>43.88</v>
      </c>
      <c r="E51" s="21">
        <f>E52+E53+E54</f>
        <v>44.7</v>
      </c>
      <c r="F51" s="40">
        <f t="shared" si="3"/>
        <v>101.9</v>
      </c>
    </row>
    <row r="52" spans="1:6" s="13" customFormat="1" ht="51">
      <c r="A52" s="23">
        <v>47</v>
      </c>
      <c r="B52" s="24" t="s">
        <v>91</v>
      </c>
      <c r="C52" s="25" t="s">
        <v>92</v>
      </c>
      <c r="D52" s="26">
        <v>43</v>
      </c>
      <c r="E52" s="26">
        <v>43.86</v>
      </c>
      <c r="F52" s="40">
        <f t="shared" si="3"/>
        <v>102</v>
      </c>
    </row>
    <row r="53" spans="1:6" s="13" customFormat="1" ht="51">
      <c r="A53" s="23">
        <v>48</v>
      </c>
      <c r="B53" s="24" t="s">
        <v>93</v>
      </c>
      <c r="C53" s="25" t="s">
        <v>94</v>
      </c>
      <c r="D53" s="26">
        <v>1.4</v>
      </c>
      <c r="E53" s="26">
        <v>1.36</v>
      </c>
      <c r="F53" s="40">
        <f t="shared" si="3"/>
        <v>97.1</v>
      </c>
    </row>
    <row r="54" spans="1:6" s="13" customFormat="1" ht="12.75">
      <c r="A54" s="23">
        <v>49</v>
      </c>
      <c r="B54" s="24" t="s">
        <v>95</v>
      </c>
      <c r="C54" s="25" t="s">
        <v>96</v>
      </c>
      <c r="D54" s="26">
        <v>-0.52</v>
      </c>
      <c r="E54" s="26">
        <v>-0.52</v>
      </c>
      <c r="F54" s="40">
        <f t="shared" si="3"/>
        <v>100</v>
      </c>
    </row>
    <row r="55" spans="1:6" s="13" customFormat="1" ht="38.25">
      <c r="A55" s="18">
        <v>50</v>
      </c>
      <c r="B55" s="19" t="s">
        <v>97</v>
      </c>
      <c r="C55" s="20" t="s">
        <v>98</v>
      </c>
      <c r="D55" s="41">
        <f>D56+D57</f>
        <v>4719.78</v>
      </c>
      <c r="E55" s="41">
        <f>E56+E57</f>
        <v>4718.46</v>
      </c>
      <c r="F55" s="42">
        <f t="shared" si="3"/>
        <v>100</v>
      </c>
    </row>
    <row r="56" spans="1:6" s="13" customFormat="1" ht="38.25">
      <c r="A56" s="23">
        <v>51</v>
      </c>
      <c r="B56" s="24" t="s">
        <v>99</v>
      </c>
      <c r="C56" s="25" t="s">
        <v>100</v>
      </c>
      <c r="D56" s="43">
        <v>210.21</v>
      </c>
      <c r="E56" s="43">
        <v>210.21</v>
      </c>
      <c r="F56" s="40">
        <f t="shared" si="3"/>
        <v>100</v>
      </c>
    </row>
    <row r="57" spans="1:6" s="13" customFormat="1" ht="25.5">
      <c r="A57" s="23">
        <v>52</v>
      </c>
      <c r="B57" s="37" t="s">
        <v>101</v>
      </c>
      <c r="C57" s="25" t="s">
        <v>102</v>
      </c>
      <c r="D57" s="39">
        <v>4509.57</v>
      </c>
      <c r="E57" s="39">
        <v>4508.25</v>
      </c>
      <c r="F57" s="40">
        <f t="shared" si="3"/>
        <v>100</v>
      </c>
    </row>
    <row r="58" spans="1:8" s="13" customFormat="1" ht="25.5">
      <c r="A58" s="18">
        <v>53</v>
      </c>
      <c r="B58" s="33" t="s">
        <v>103</v>
      </c>
      <c r="C58" s="34" t="s">
        <v>104</v>
      </c>
      <c r="D58" s="35">
        <f>D59+D60+D61</f>
        <v>321.14</v>
      </c>
      <c r="E58" s="35">
        <f>E59+E60+E61</f>
        <v>625.37</v>
      </c>
      <c r="F58" s="106">
        <f t="shared" si="3"/>
        <v>194.7</v>
      </c>
      <c r="H58" s="44"/>
    </row>
    <row r="59" spans="1:6" s="13" customFormat="1" ht="81.75" customHeight="1">
      <c r="A59" s="23">
        <v>54</v>
      </c>
      <c r="B59" s="24" t="s">
        <v>105</v>
      </c>
      <c r="C59" s="25" t="s">
        <v>106</v>
      </c>
      <c r="D59" s="26">
        <v>169.28</v>
      </c>
      <c r="E59" s="26">
        <v>169.28</v>
      </c>
      <c r="F59" s="40">
        <f t="shared" si="3"/>
        <v>100</v>
      </c>
    </row>
    <row r="60" spans="1:6" s="13" customFormat="1" ht="81.75" customHeight="1">
      <c r="A60" s="23">
        <v>55</v>
      </c>
      <c r="B60" s="24" t="s">
        <v>296</v>
      </c>
      <c r="C60" s="25" t="s">
        <v>281</v>
      </c>
      <c r="D60" s="26">
        <v>151.86</v>
      </c>
      <c r="E60" s="26">
        <v>151.86</v>
      </c>
      <c r="F60" s="40">
        <f t="shared" si="3"/>
        <v>100</v>
      </c>
    </row>
    <row r="61" spans="1:6" s="13" customFormat="1" ht="81.75" customHeight="1">
      <c r="A61" s="23">
        <v>56</v>
      </c>
      <c r="B61" s="24" t="s">
        <v>297</v>
      </c>
      <c r="C61" s="25" t="s">
        <v>284</v>
      </c>
      <c r="D61" s="26">
        <v>0</v>
      </c>
      <c r="E61" s="26">
        <v>304.23</v>
      </c>
      <c r="F61" s="40"/>
    </row>
    <row r="62" spans="1:6" s="13" customFormat="1" ht="13.5">
      <c r="A62" s="18">
        <v>57</v>
      </c>
      <c r="B62" s="19" t="s">
        <v>107</v>
      </c>
      <c r="C62" s="20" t="s">
        <v>108</v>
      </c>
      <c r="D62" s="21">
        <f>SUM(D63:D69)</f>
        <v>1525.15</v>
      </c>
      <c r="E62" s="21">
        <f>SUM(E63:E69)</f>
        <v>1219.48</v>
      </c>
      <c r="F62" s="36">
        <f aca="true" t="shared" si="4" ref="F62:F68">E62/D62*100</f>
        <v>80</v>
      </c>
    </row>
    <row r="63" spans="1:6" s="13" customFormat="1" ht="75.75" customHeight="1">
      <c r="A63" s="23">
        <v>58</v>
      </c>
      <c r="B63" s="24" t="s">
        <v>109</v>
      </c>
      <c r="C63" s="45" t="s">
        <v>110</v>
      </c>
      <c r="D63" s="26">
        <v>34</v>
      </c>
      <c r="E63" s="26">
        <v>36.92</v>
      </c>
      <c r="F63" s="36">
        <f t="shared" si="4"/>
        <v>108.6</v>
      </c>
    </row>
    <row r="64" spans="1:6" s="13" customFormat="1" ht="75.75" customHeight="1">
      <c r="A64" s="23">
        <v>59</v>
      </c>
      <c r="B64" s="24" t="s">
        <v>119</v>
      </c>
      <c r="C64" s="47" t="s">
        <v>238</v>
      </c>
      <c r="D64" s="26">
        <v>44.1</v>
      </c>
      <c r="E64" s="26">
        <v>44.97</v>
      </c>
      <c r="F64" s="36">
        <f t="shared" si="4"/>
        <v>102</v>
      </c>
    </row>
    <row r="65" spans="1:6" s="13" customFormat="1" ht="69.75" customHeight="1">
      <c r="A65" s="23">
        <v>60</v>
      </c>
      <c r="B65" s="24" t="s">
        <v>111</v>
      </c>
      <c r="C65" s="45" t="s">
        <v>112</v>
      </c>
      <c r="D65" s="26">
        <v>16</v>
      </c>
      <c r="E65" s="26">
        <v>16</v>
      </c>
      <c r="F65" s="40">
        <f t="shared" si="4"/>
        <v>100</v>
      </c>
    </row>
    <row r="66" spans="1:6" s="13" customFormat="1" ht="69.75" customHeight="1">
      <c r="A66" s="23">
        <v>61</v>
      </c>
      <c r="B66" s="24" t="s">
        <v>113</v>
      </c>
      <c r="C66" s="45" t="s">
        <v>114</v>
      </c>
      <c r="D66" s="26">
        <v>598</v>
      </c>
      <c r="E66" s="26">
        <v>380.17</v>
      </c>
      <c r="F66" s="40">
        <f t="shared" si="4"/>
        <v>63.6</v>
      </c>
    </row>
    <row r="67" spans="1:6" s="13" customFormat="1" ht="59.25" customHeight="1">
      <c r="A67" s="23">
        <v>62</v>
      </c>
      <c r="B67" s="37" t="s">
        <v>115</v>
      </c>
      <c r="C67" s="38" t="s">
        <v>116</v>
      </c>
      <c r="D67" s="39">
        <v>578</v>
      </c>
      <c r="E67" s="39">
        <v>464.84</v>
      </c>
      <c r="F67" s="40">
        <f t="shared" si="4"/>
        <v>80.4</v>
      </c>
    </row>
    <row r="68" spans="1:6" s="13" customFormat="1" ht="51">
      <c r="A68" s="23">
        <v>63</v>
      </c>
      <c r="B68" s="46" t="s">
        <v>117</v>
      </c>
      <c r="C68" s="47" t="s">
        <v>118</v>
      </c>
      <c r="D68" s="43">
        <v>255.05</v>
      </c>
      <c r="E68" s="43">
        <v>256.58</v>
      </c>
      <c r="F68" s="40">
        <f t="shared" si="4"/>
        <v>100.6</v>
      </c>
    </row>
    <row r="69" spans="1:6" s="13" customFormat="1" ht="63.75">
      <c r="A69" s="23">
        <v>64</v>
      </c>
      <c r="B69" s="24" t="s">
        <v>285</v>
      </c>
      <c r="C69" s="45" t="s">
        <v>286</v>
      </c>
      <c r="D69" s="43">
        <v>0</v>
      </c>
      <c r="E69" s="43">
        <v>20</v>
      </c>
      <c r="F69" s="40"/>
    </row>
    <row r="70" spans="1:6" s="13" customFormat="1" ht="25.5">
      <c r="A70" s="23">
        <v>65</v>
      </c>
      <c r="B70" s="48" t="s">
        <v>120</v>
      </c>
      <c r="C70" s="49" t="s">
        <v>121</v>
      </c>
      <c r="D70" s="41">
        <f>D72</f>
        <v>0</v>
      </c>
      <c r="E70" s="41">
        <f>E72</f>
        <v>-0.49</v>
      </c>
      <c r="F70" s="40" t="s">
        <v>18</v>
      </c>
    </row>
    <row r="71" spans="1:6" s="13" customFormat="1" ht="12.75">
      <c r="A71" s="23">
        <v>66</v>
      </c>
      <c r="B71" s="48" t="s">
        <v>122</v>
      </c>
      <c r="C71" s="49" t="s">
        <v>123</v>
      </c>
      <c r="D71" s="41">
        <v>0</v>
      </c>
      <c r="E71" s="41">
        <f>E72</f>
        <v>-0.49</v>
      </c>
      <c r="F71" s="40" t="s">
        <v>18</v>
      </c>
    </row>
    <row r="72" spans="1:6" s="13" customFormat="1" ht="30.75" customHeight="1">
      <c r="A72" s="23">
        <v>67</v>
      </c>
      <c r="B72" s="46" t="s">
        <v>124</v>
      </c>
      <c r="C72" s="47" t="s">
        <v>125</v>
      </c>
      <c r="D72" s="43">
        <v>0</v>
      </c>
      <c r="E72" s="43">
        <v>-0.49</v>
      </c>
      <c r="F72" s="40" t="s">
        <v>18</v>
      </c>
    </row>
    <row r="73" spans="1:6" s="13" customFormat="1" ht="13.5">
      <c r="A73" s="18">
        <v>68</v>
      </c>
      <c r="B73" s="33" t="s">
        <v>126</v>
      </c>
      <c r="C73" s="50" t="s">
        <v>127</v>
      </c>
      <c r="D73" s="35">
        <f>D74+D79+D84+D98+D102+D105</f>
        <v>360572.08</v>
      </c>
      <c r="E73" s="35">
        <f>E74+E79+E84+E98+E102+E105</f>
        <v>359637.99</v>
      </c>
      <c r="F73" s="36">
        <f aca="true" t="shared" si="5" ref="F73:F84">E73/D73*100</f>
        <v>99.7</v>
      </c>
    </row>
    <row r="74" spans="1:6" s="13" customFormat="1" ht="25.5">
      <c r="A74" s="18">
        <v>69</v>
      </c>
      <c r="B74" s="19" t="s">
        <v>128</v>
      </c>
      <c r="C74" s="20" t="s">
        <v>129</v>
      </c>
      <c r="D74" s="21">
        <f>D75+D76+D77+D78</f>
        <v>155477.86</v>
      </c>
      <c r="E74" s="21">
        <f>E75+E76+E77+E78</f>
        <v>155477.86</v>
      </c>
      <c r="F74" s="22">
        <f t="shared" si="5"/>
        <v>100</v>
      </c>
    </row>
    <row r="75" spans="1:6" s="13" customFormat="1" ht="70.5" customHeight="1">
      <c r="A75" s="23">
        <v>70</v>
      </c>
      <c r="B75" s="24" t="s">
        <v>130</v>
      </c>
      <c r="C75" s="31" t="s">
        <v>131</v>
      </c>
      <c r="D75" s="26">
        <v>97489</v>
      </c>
      <c r="E75" s="26">
        <v>97489</v>
      </c>
      <c r="F75" s="27">
        <f t="shared" si="5"/>
        <v>100</v>
      </c>
    </row>
    <row r="76" spans="1:6" s="13" customFormat="1" ht="38.25">
      <c r="A76" s="23">
        <v>71</v>
      </c>
      <c r="B76" s="24" t="s">
        <v>132</v>
      </c>
      <c r="C76" s="31" t="s">
        <v>133</v>
      </c>
      <c r="D76" s="26">
        <v>30637</v>
      </c>
      <c r="E76" s="26">
        <v>30637</v>
      </c>
      <c r="F76" s="27">
        <f t="shared" si="5"/>
        <v>100</v>
      </c>
    </row>
    <row r="77" spans="1:6" s="13" customFormat="1" ht="38.25">
      <c r="A77" s="23">
        <v>72</v>
      </c>
      <c r="B77" s="37" t="s">
        <v>134</v>
      </c>
      <c r="C77" s="38" t="s">
        <v>135</v>
      </c>
      <c r="D77" s="39">
        <v>27128</v>
      </c>
      <c r="E77" s="39">
        <v>27128</v>
      </c>
      <c r="F77" s="40">
        <f t="shared" si="5"/>
        <v>100</v>
      </c>
    </row>
    <row r="78" spans="1:6" s="13" customFormat="1" ht="42" customHeight="1">
      <c r="A78" s="23">
        <v>73</v>
      </c>
      <c r="B78" s="24" t="s">
        <v>287</v>
      </c>
      <c r="C78" s="31" t="s">
        <v>288</v>
      </c>
      <c r="D78" s="26">
        <v>223.86</v>
      </c>
      <c r="E78" s="112">
        <v>223.86</v>
      </c>
      <c r="F78" s="27">
        <f t="shared" si="5"/>
        <v>100</v>
      </c>
    </row>
    <row r="79" spans="1:6" s="13" customFormat="1" ht="38.25">
      <c r="A79" s="18">
        <v>74</v>
      </c>
      <c r="B79" s="19" t="s">
        <v>136</v>
      </c>
      <c r="C79" s="20" t="s">
        <v>137</v>
      </c>
      <c r="D79" s="21">
        <f>D80+D81+D82+D83</f>
        <v>5219</v>
      </c>
      <c r="E79" s="21">
        <f>E80+E81+E82+E83</f>
        <v>5219</v>
      </c>
      <c r="F79" s="22">
        <f t="shared" si="5"/>
        <v>100</v>
      </c>
    </row>
    <row r="80" spans="1:6" s="13" customFormat="1" ht="25.5">
      <c r="A80" s="23">
        <v>75</v>
      </c>
      <c r="B80" s="108" t="s">
        <v>298</v>
      </c>
      <c r="C80" s="109" t="s">
        <v>290</v>
      </c>
      <c r="D80" s="26">
        <v>493.4</v>
      </c>
      <c r="E80" s="26">
        <v>493.4</v>
      </c>
      <c r="F80" s="40">
        <f t="shared" si="5"/>
        <v>100</v>
      </c>
    </row>
    <row r="81" spans="1:6" s="13" customFormat="1" ht="38.25">
      <c r="A81" s="23">
        <v>76</v>
      </c>
      <c r="B81" s="37" t="s">
        <v>252</v>
      </c>
      <c r="C81" s="31" t="s">
        <v>139</v>
      </c>
      <c r="D81" s="26">
        <v>882</v>
      </c>
      <c r="E81" s="112">
        <v>882</v>
      </c>
      <c r="F81" s="40">
        <f t="shared" si="5"/>
        <v>100</v>
      </c>
    </row>
    <row r="82" spans="1:6" s="51" customFormat="1" ht="63.75">
      <c r="A82" s="23">
        <v>77</v>
      </c>
      <c r="B82" s="37" t="s">
        <v>138</v>
      </c>
      <c r="C82" s="31" t="s">
        <v>140</v>
      </c>
      <c r="D82" s="26">
        <v>2764.6</v>
      </c>
      <c r="E82" s="26">
        <v>2764.6</v>
      </c>
      <c r="F82" s="40">
        <f t="shared" si="5"/>
        <v>100</v>
      </c>
    </row>
    <row r="83" spans="1:6" s="51" customFormat="1" ht="63.75">
      <c r="A83" s="23">
        <v>78</v>
      </c>
      <c r="B83" s="37" t="s">
        <v>252</v>
      </c>
      <c r="C83" s="31" t="s">
        <v>291</v>
      </c>
      <c r="D83" s="26">
        <v>1079</v>
      </c>
      <c r="E83" s="112">
        <v>1079</v>
      </c>
      <c r="F83" s="40">
        <f t="shared" si="5"/>
        <v>100</v>
      </c>
    </row>
    <row r="84" spans="1:6" s="51" customFormat="1" ht="38.25">
      <c r="A84" s="18">
        <v>79</v>
      </c>
      <c r="B84" s="33" t="s">
        <v>141</v>
      </c>
      <c r="C84" s="34" t="s">
        <v>142</v>
      </c>
      <c r="D84" s="35">
        <f>SUM(D85:D97)</f>
        <v>179780.7</v>
      </c>
      <c r="E84" s="35">
        <f>SUM(E85:E97)</f>
        <v>178846.61</v>
      </c>
      <c r="F84" s="106">
        <f t="shared" si="5"/>
        <v>99.5</v>
      </c>
    </row>
    <row r="85" spans="1:6" s="51" customFormat="1" ht="51">
      <c r="A85" s="18">
        <v>80</v>
      </c>
      <c r="B85" s="37" t="s">
        <v>143</v>
      </c>
      <c r="C85" s="38" t="s">
        <v>144</v>
      </c>
      <c r="D85" s="39">
        <v>690.8</v>
      </c>
      <c r="E85" s="39">
        <v>627.65</v>
      </c>
      <c r="F85" s="40">
        <f aca="true" t="shared" si="6" ref="F85:F98">E85/D85*100</f>
        <v>90.9</v>
      </c>
    </row>
    <row r="86" spans="1:6" s="51" customFormat="1" ht="51">
      <c r="A86" s="18">
        <v>81</v>
      </c>
      <c r="B86" s="37" t="s">
        <v>145</v>
      </c>
      <c r="C86" s="38" t="s">
        <v>146</v>
      </c>
      <c r="D86" s="39">
        <v>115.2</v>
      </c>
      <c r="E86" s="39">
        <v>115.2</v>
      </c>
      <c r="F86" s="40">
        <f t="shared" si="6"/>
        <v>100</v>
      </c>
    </row>
    <row r="87" spans="1:6" s="51" customFormat="1" ht="76.5">
      <c r="A87" s="18">
        <v>82</v>
      </c>
      <c r="B87" s="37" t="s">
        <v>145</v>
      </c>
      <c r="C87" s="38" t="s">
        <v>147</v>
      </c>
      <c r="D87" s="39">
        <v>16917.1</v>
      </c>
      <c r="E87" s="39">
        <v>16508.83</v>
      </c>
      <c r="F87" s="40">
        <f t="shared" si="6"/>
        <v>97.6</v>
      </c>
    </row>
    <row r="88" spans="1:6" s="51" customFormat="1" ht="76.5">
      <c r="A88" s="18">
        <v>83</v>
      </c>
      <c r="B88" s="37" t="s">
        <v>145</v>
      </c>
      <c r="C88" s="38" t="s">
        <v>148</v>
      </c>
      <c r="D88" s="39">
        <v>0.2</v>
      </c>
      <c r="E88" s="39">
        <v>0.2</v>
      </c>
      <c r="F88" s="40">
        <f t="shared" si="6"/>
        <v>100</v>
      </c>
    </row>
    <row r="89" spans="1:6" s="51" customFormat="1" ht="76.5">
      <c r="A89" s="18">
        <v>84</v>
      </c>
      <c r="B89" s="37" t="s">
        <v>145</v>
      </c>
      <c r="C89" s="38" t="s">
        <v>149</v>
      </c>
      <c r="D89" s="39">
        <v>220</v>
      </c>
      <c r="E89" s="39">
        <v>134.43</v>
      </c>
      <c r="F89" s="40">
        <f t="shared" si="6"/>
        <v>61.1</v>
      </c>
    </row>
    <row r="90" spans="1:6" s="51" customFormat="1" ht="76.5">
      <c r="A90" s="18">
        <v>85</v>
      </c>
      <c r="B90" s="37" t="s">
        <v>145</v>
      </c>
      <c r="C90" s="38" t="s">
        <v>150</v>
      </c>
      <c r="D90" s="39">
        <v>353.2</v>
      </c>
      <c r="E90" s="39">
        <v>353.2</v>
      </c>
      <c r="F90" s="40">
        <f t="shared" si="6"/>
        <v>100</v>
      </c>
    </row>
    <row r="91" spans="1:6" s="51" customFormat="1" ht="76.5">
      <c r="A91" s="18">
        <v>86</v>
      </c>
      <c r="B91" s="37" t="s">
        <v>151</v>
      </c>
      <c r="C91" s="38" t="s">
        <v>152</v>
      </c>
      <c r="D91" s="39">
        <v>305.6</v>
      </c>
      <c r="E91" s="39">
        <v>243.2</v>
      </c>
      <c r="F91" s="40">
        <f t="shared" si="6"/>
        <v>79.6</v>
      </c>
    </row>
    <row r="92" spans="1:6" s="51" customFormat="1" ht="51">
      <c r="A92" s="23">
        <v>87</v>
      </c>
      <c r="B92" s="37" t="s">
        <v>153</v>
      </c>
      <c r="C92" s="38" t="s">
        <v>154</v>
      </c>
      <c r="D92" s="39">
        <v>11.2</v>
      </c>
      <c r="E92" s="39">
        <v>0</v>
      </c>
      <c r="F92" s="40">
        <f t="shared" si="6"/>
        <v>0</v>
      </c>
    </row>
    <row r="93" spans="1:6" s="51" customFormat="1" ht="38.25">
      <c r="A93" s="18">
        <v>88</v>
      </c>
      <c r="B93" s="24" t="s">
        <v>155</v>
      </c>
      <c r="C93" s="31" t="s">
        <v>156</v>
      </c>
      <c r="D93" s="39">
        <v>11.5</v>
      </c>
      <c r="E93" s="26">
        <v>11.5</v>
      </c>
      <c r="F93" s="40">
        <f t="shared" si="6"/>
        <v>100</v>
      </c>
    </row>
    <row r="94" spans="1:6" s="51" customFormat="1" ht="51">
      <c r="A94" s="18">
        <v>89</v>
      </c>
      <c r="B94" s="37" t="s">
        <v>157</v>
      </c>
      <c r="C94" s="38" t="s">
        <v>158</v>
      </c>
      <c r="D94" s="39">
        <v>1658.8</v>
      </c>
      <c r="E94" s="39">
        <v>1503.5</v>
      </c>
      <c r="F94" s="40">
        <f t="shared" si="6"/>
        <v>90.6</v>
      </c>
    </row>
    <row r="95" spans="1:6" s="51" customFormat="1" ht="102">
      <c r="A95" s="18">
        <v>90</v>
      </c>
      <c r="B95" s="37" t="s">
        <v>159</v>
      </c>
      <c r="C95" s="38" t="s">
        <v>160</v>
      </c>
      <c r="D95" s="39">
        <v>76829.7</v>
      </c>
      <c r="E95" s="39">
        <v>76829.7</v>
      </c>
      <c r="F95" s="40">
        <f t="shared" si="6"/>
        <v>100</v>
      </c>
    </row>
    <row r="96" spans="1:6" s="51" customFormat="1" ht="63.75">
      <c r="A96" s="18">
        <v>91</v>
      </c>
      <c r="B96" s="37" t="s">
        <v>159</v>
      </c>
      <c r="C96" s="38" t="s">
        <v>161</v>
      </c>
      <c r="D96" s="39">
        <v>82519.2</v>
      </c>
      <c r="E96" s="39">
        <v>82519.2</v>
      </c>
      <c r="F96" s="40">
        <f t="shared" si="6"/>
        <v>100</v>
      </c>
    </row>
    <row r="97" spans="1:6" s="51" customFormat="1" ht="51">
      <c r="A97" s="18">
        <v>92</v>
      </c>
      <c r="B97" s="37" t="s">
        <v>162</v>
      </c>
      <c r="C97" s="38" t="s">
        <v>163</v>
      </c>
      <c r="D97" s="39">
        <v>148.2</v>
      </c>
      <c r="E97" s="39">
        <v>0</v>
      </c>
      <c r="F97" s="40">
        <f t="shared" si="6"/>
        <v>0</v>
      </c>
    </row>
    <row r="98" spans="1:6" s="13" customFormat="1" ht="13.5">
      <c r="A98" s="18">
        <v>93</v>
      </c>
      <c r="B98" s="19" t="s">
        <v>164</v>
      </c>
      <c r="C98" s="20" t="s">
        <v>165</v>
      </c>
      <c r="D98" s="21">
        <f>D99+D100+D101</f>
        <v>13341.09</v>
      </c>
      <c r="E98" s="21">
        <f>E99+E100+E101</f>
        <v>13341.09</v>
      </c>
      <c r="F98" s="40">
        <f t="shared" si="6"/>
        <v>100</v>
      </c>
    </row>
    <row r="99" spans="1:6" s="13" customFormat="1" ht="51">
      <c r="A99" s="18">
        <v>94</v>
      </c>
      <c r="B99" s="24" t="s">
        <v>166</v>
      </c>
      <c r="C99" s="31" t="s">
        <v>167</v>
      </c>
      <c r="D99" s="26">
        <v>3238.79</v>
      </c>
      <c r="E99" s="26">
        <v>3238.79</v>
      </c>
      <c r="F99" s="40">
        <f aca="true" t="shared" si="7" ref="F99:F109">E99/D99*100</f>
        <v>100</v>
      </c>
    </row>
    <row r="100" spans="1:6" s="13" customFormat="1" ht="48" customHeight="1">
      <c r="A100" s="18">
        <v>95</v>
      </c>
      <c r="B100" s="24" t="s">
        <v>166</v>
      </c>
      <c r="C100" s="31" t="s">
        <v>271</v>
      </c>
      <c r="D100" s="26">
        <v>5879.9</v>
      </c>
      <c r="E100" s="26">
        <v>5879.9</v>
      </c>
      <c r="F100" s="40">
        <f t="shared" si="7"/>
        <v>100</v>
      </c>
    </row>
    <row r="101" spans="1:6" s="13" customFormat="1" ht="51">
      <c r="A101" s="18">
        <v>96</v>
      </c>
      <c r="B101" s="24" t="s">
        <v>168</v>
      </c>
      <c r="C101" s="31" t="s">
        <v>169</v>
      </c>
      <c r="D101" s="26">
        <v>4222.4</v>
      </c>
      <c r="E101" s="26">
        <v>4222.4</v>
      </c>
      <c r="F101" s="40">
        <f t="shared" si="7"/>
        <v>100</v>
      </c>
    </row>
    <row r="102" spans="1:6" s="13" customFormat="1" ht="89.25">
      <c r="A102" s="18">
        <v>97</v>
      </c>
      <c r="B102" s="19" t="s">
        <v>170</v>
      </c>
      <c r="C102" s="34" t="s">
        <v>171</v>
      </c>
      <c r="D102" s="41">
        <f>D103</f>
        <v>8901.94</v>
      </c>
      <c r="E102" s="41">
        <f>E103</f>
        <v>8901.94</v>
      </c>
      <c r="F102" s="36">
        <f t="shared" si="7"/>
        <v>100</v>
      </c>
    </row>
    <row r="103" spans="1:6" s="13" customFormat="1" ht="25.5">
      <c r="A103" s="18">
        <v>98</v>
      </c>
      <c r="B103" s="52" t="s">
        <v>172</v>
      </c>
      <c r="C103" s="53" t="s">
        <v>173</v>
      </c>
      <c r="D103" s="54">
        <f>D104</f>
        <v>8901.94</v>
      </c>
      <c r="E103" s="41">
        <f>E104</f>
        <v>8901.94</v>
      </c>
      <c r="F103" s="36">
        <f t="shared" si="7"/>
        <v>100</v>
      </c>
    </row>
    <row r="104" spans="1:6" s="13" customFormat="1" ht="33.75" customHeight="1">
      <c r="A104" s="23">
        <v>99</v>
      </c>
      <c r="B104" s="55" t="s">
        <v>174</v>
      </c>
      <c r="C104" s="56" t="s">
        <v>175</v>
      </c>
      <c r="D104" s="57">
        <v>8901.94</v>
      </c>
      <c r="E104" s="43">
        <v>8901.94</v>
      </c>
      <c r="F104" s="40">
        <f t="shared" si="7"/>
        <v>100</v>
      </c>
    </row>
    <row r="105" spans="1:6" s="13" customFormat="1" ht="45.75" customHeight="1">
      <c r="A105" s="18">
        <v>100</v>
      </c>
      <c r="B105" s="33" t="s">
        <v>176</v>
      </c>
      <c r="C105" s="34" t="s">
        <v>177</v>
      </c>
      <c r="D105" s="41">
        <f>SUM(D106:D108)</f>
        <v>-2148.51</v>
      </c>
      <c r="E105" s="41">
        <f>SUM(E106:E108)</f>
        <v>-2148.51</v>
      </c>
      <c r="F105" s="42">
        <f t="shared" si="7"/>
        <v>100</v>
      </c>
    </row>
    <row r="106" spans="1:6" s="13" customFormat="1" ht="51">
      <c r="A106" s="23">
        <v>101</v>
      </c>
      <c r="B106" s="37" t="s">
        <v>178</v>
      </c>
      <c r="C106" s="38" t="s">
        <v>179</v>
      </c>
      <c r="D106" s="43">
        <v>-292.61</v>
      </c>
      <c r="E106" s="43">
        <v>-292.61</v>
      </c>
      <c r="F106" s="58">
        <f t="shared" si="7"/>
        <v>100</v>
      </c>
    </row>
    <row r="107" spans="1:6" s="13" customFormat="1" ht="51">
      <c r="A107" s="23">
        <v>102</v>
      </c>
      <c r="B107" s="37" t="s">
        <v>180</v>
      </c>
      <c r="C107" s="38" t="s">
        <v>181</v>
      </c>
      <c r="D107" s="43">
        <v>-50.05</v>
      </c>
      <c r="E107" s="43">
        <v>-50.05</v>
      </c>
      <c r="F107" s="58">
        <f t="shared" si="7"/>
        <v>100</v>
      </c>
    </row>
    <row r="108" spans="1:6" s="13" customFormat="1" ht="38.25">
      <c r="A108" s="23">
        <v>103</v>
      </c>
      <c r="B108" s="37" t="s">
        <v>182</v>
      </c>
      <c r="C108" s="38" t="s">
        <v>183</v>
      </c>
      <c r="D108" s="43">
        <v>-1805.85</v>
      </c>
      <c r="E108" s="43">
        <v>-1805.85</v>
      </c>
      <c r="F108" s="58">
        <f t="shared" si="7"/>
        <v>100</v>
      </c>
    </row>
    <row r="109" spans="1:6" s="13" customFormat="1" ht="18.75" customHeight="1">
      <c r="A109" s="18">
        <v>104</v>
      </c>
      <c r="B109" s="33" t="s">
        <v>184</v>
      </c>
      <c r="C109" s="34" t="s">
        <v>185</v>
      </c>
      <c r="D109" s="35">
        <f>D6+D73</f>
        <v>548672.73</v>
      </c>
      <c r="E109" s="35">
        <f>E6+E73</f>
        <v>562757</v>
      </c>
      <c r="F109" s="36">
        <f t="shared" si="7"/>
        <v>102.6</v>
      </c>
    </row>
    <row r="110" spans="1:3" ht="7.5" customHeight="1">
      <c r="A110" s="59"/>
      <c r="B110" s="60"/>
      <c r="C110" s="60"/>
    </row>
    <row r="111" spans="1:6" ht="16.5" customHeight="1">
      <c r="A111" s="59"/>
      <c r="B111" s="126" t="s">
        <v>186</v>
      </c>
      <c r="C111" s="126"/>
      <c r="D111" s="126"/>
      <c r="E111" s="61" t="s">
        <v>187</v>
      </c>
      <c r="F111" s="62"/>
    </row>
    <row r="112" spans="1:6" ht="12.75" customHeight="1">
      <c r="A112" s="63"/>
      <c r="B112" s="64"/>
      <c r="C112" s="64"/>
      <c r="D112" s="61"/>
      <c r="E112" s="61"/>
      <c r="F112" s="62"/>
    </row>
    <row r="113" spans="1:6" ht="16.5">
      <c r="A113" s="63"/>
      <c r="B113" s="64" t="s">
        <v>188</v>
      </c>
      <c r="C113" s="65"/>
      <c r="D113" s="61"/>
      <c r="E113" s="61" t="s">
        <v>267</v>
      </c>
      <c r="F113" s="62"/>
    </row>
    <row r="114" spans="2:3" ht="15">
      <c r="B114" s="60"/>
      <c r="C114" s="60"/>
    </row>
  </sheetData>
  <sheetProtection selectLockedCells="1" selectUnlockedCells="1"/>
  <mergeCells count="4">
    <mergeCell ref="C1:F1"/>
    <mergeCell ref="A2:F2"/>
    <mergeCell ref="D3:F3"/>
    <mergeCell ref="B111:D111"/>
  </mergeCells>
  <printOptions horizontalCentered="1"/>
  <pageMargins left="0.9451388888888889" right="0.19652777777777777" top="0.6694444444444444" bottom="0.4722222222222222" header="0.5118055555555555" footer="0.5118055555555555"/>
  <pageSetup horizontalDpi="300" verticalDpi="300" orientation="portrait" paperSize="9" scale="69" r:id="rId1"/>
  <rowBreaks count="1" manualBreakCount="1">
    <brk id="20" max="255" man="1"/>
  </rowBreaks>
</worksheet>
</file>

<file path=xl/worksheets/sheet2.xml><?xml version="1.0" encoding="utf-8"?>
<worksheet xmlns="http://schemas.openxmlformats.org/spreadsheetml/2006/main" xmlns:r="http://schemas.openxmlformats.org/officeDocument/2006/relationships">
  <sheetPr>
    <tabColor indexed="57"/>
    <pageSetUpPr fitToPage="1"/>
  </sheetPr>
  <dimension ref="A1:J120"/>
  <sheetViews>
    <sheetView view="pageBreakPreview" zoomScaleSheetLayoutView="100" zoomScalePageLayoutView="0" workbookViewId="0" topLeftCell="A81">
      <selection activeCell="B90" sqref="B90:F90"/>
    </sheetView>
  </sheetViews>
  <sheetFormatPr defaultColWidth="9.140625" defaultRowHeight="15"/>
  <cols>
    <col min="1" max="1" width="7.28125" style="66" customWidth="1"/>
    <col min="2" max="2" width="28.00390625" style="0" customWidth="1"/>
    <col min="3" max="3" width="58.7109375" style="0" customWidth="1"/>
    <col min="4" max="4" width="14.57421875" style="67" customWidth="1"/>
    <col min="5" max="5" width="14.8515625" style="67" customWidth="1"/>
    <col min="6" max="6" width="10.00390625" style="68" customWidth="1"/>
    <col min="10" max="10" width="20.00390625" style="0" customWidth="1"/>
  </cols>
  <sheetData>
    <row r="1" spans="1:6" ht="15" customHeight="1">
      <c r="A1" s="69"/>
      <c r="B1" s="70"/>
      <c r="C1" s="127" t="s">
        <v>189</v>
      </c>
      <c r="D1" s="127"/>
      <c r="E1" s="127"/>
      <c r="F1" s="127"/>
    </row>
    <row r="2" spans="1:6" ht="34.5" customHeight="1">
      <c r="A2" s="128" t="s">
        <v>276</v>
      </c>
      <c r="B2" s="128"/>
      <c r="C2" s="128"/>
      <c r="D2" s="128"/>
      <c r="E2" s="128"/>
      <c r="F2" s="128"/>
    </row>
    <row r="3" spans="1:6" ht="18.75" customHeight="1">
      <c r="A3" s="71"/>
      <c r="B3" s="72"/>
      <c r="C3" s="73"/>
      <c r="D3" s="129" t="s">
        <v>1</v>
      </c>
      <c r="E3" s="129"/>
      <c r="F3" s="129"/>
    </row>
    <row r="4" spans="1:6" ht="72" customHeight="1">
      <c r="A4" s="74" t="s">
        <v>2</v>
      </c>
      <c r="B4" s="75" t="s">
        <v>3</v>
      </c>
      <c r="C4" s="75" t="s">
        <v>4</v>
      </c>
      <c r="D4" s="76" t="s">
        <v>5</v>
      </c>
      <c r="E4" s="77" t="s">
        <v>6</v>
      </c>
      <c r="F4" s="78" t="s">
        <v>7</v>
      </c>
    </row>
    <row r="5" spans="1:6" s="85" customFormat="1" ht="13.5" customHeight="1">
      <c r="A5" s="79">
        <v>1</v>
      </c>
      <c r="B5" s="80">
        <v>2</v>
      </c>
      <c r="C5" s="81">
        <v>3</v>
      </c>
      <c r="D5" s="82">
        <v>4</v>
      </c>
      <c r="E5" s="83">
        <v>5</v>
      </c>
      <c r="F5" s="84">
        <v>6</v>
      </c>
    </row>
    <row r="6" spans="1:6" s="13" customFormat="1" ht="17.25" customHeight="1">
      <c r="A6" s="18">
        <v>1</v>
      </c>
      <c r="B6" s="19" t="s">
        <v>8</v>
      </c>
      <c r="C6" s="20" t="s">
        <v>9</v>
      </c>
      <c r="D6" s="21">
        <f>D8+D18+D23+D35+D45+D48+D53+D58+D64+D68</f>
        <v>188100.65</v>
      </c>
      <c r="E6" s="21">
        <f>E8+E18+E23+E35+E45+E48+E53+E58+E64+E68+E77</f>
        <v>203119.01</v>
      </c>
      <c r="F6" s="22">
        <f>E6/D6*100</f>
        <v>108</v>
      </c>
    </row>
    <row r="7" spans="1:6" s="13" customFormat="1" ht="17.25" customHeight="1">
      <c r="A7" s="18">
        <v>2</v>
      </c>
      <c r="B7" s="19" t="s">
        <v>10</v>
      </c>
      <c r="C7" s="20" t="s">
        <v>11</v>
      </c>
      <c r="D7" s="21">
        <f>D8</f>
        <v>162335.22</v>
      </c>
      <c r="E7" s="21">
        <f>E8</f>
        <v>177981.6</v>
      </c>
      <c r="F7" s="22">
        <f>E7/D7*100</f>
        <v>109.6</v>
      </c>
    </row>
    <row r="8" spans="1:6" s="13" customFormat="1" ht="13.5">
      <c r="A8" s="18">
        <v>3</v>
      </c>
      <c r="B8" s="19" t="s">
        <v>12</v>
      </c>
      <c r="C8" s="20" t="s">
        <v>13</v>
      </c>
      <c r="D8" s="21">
        <f>SUM(D9:D17)</f>
        <v>162335.22</v>
      </c>
      <c r="E8" s="21">
        <f>E9+E10+E11+E12+E13+E14+E15+E16+E17</f>
        <v>177981.6</v>
      </c>
      <c r="F8" s="22">
        <f>E8/D8*100</f>
        <v>109.6</v>
      </c>
    </row>
    <row r="9" spans="1:6" s="51" customFormat="1" ht="58.5" customHeight="1">
      <c r="A9" s="23">
        <v>4</v>
      </c>
      <c r="B9" s="28" t="s">
        <v>190</v>
      </c>
      <c r="C9" s="25" t="s">
        <v>15</v>
      </c>
      <c r="D9" s="26">
        <v>161470</v>
      </c>
      <c r="E9" s="112">
        <v>177135.7</v>
      </c>
      <c r="F9" s="27">
        <f>E9/D9*100</f>
        <v>109.7</v>
      </c>
    </row>
    <row r="10" spans="1:10" s="51" customFormat="1" ht="76.5" customHeight="1">
      <c r="A10" s="23">
        <v>5</v>
      </c>
      <c r="B10" s="28" t="s">
        <v>191</v>
      </c>
      <c r="C10" s="29" t="s">
        <v>17</v>
      </c>
      <c r="D10" s="26">
        <v>410.42</v>
      </c>
      <c r="E10" s="112">
        <v>373.04</v>
      </c>
      <c r="F10" s="27">
        <f aca="true" t="shared" si="0" ref="F10:F17">E10/D10*100</f>
        <v>90.9</v>
      </c>
      <c r="J10" s="92"/>
    </row>
    <row r="11" spans="1:6" s="51" customFormat="1" ht="89.25">
      <c r="A11" s="23">
        <v>6</v>
      </c>
      <c r="B11" s="28" t="s">
        <v>268</v>
      </c>
      <c r="C11" s="29" t="s">
        <v>19</v>
      </c>
      <c r="D11" s="26">
        <v>34.8</v>
      </c>
      <c r="E11" s="112">
        <v>34.79</v>
      </c>
      <c r="F11" s="27">
        <f t="shared" si="0"/>
        <v>100</v>
      </c>
    </row>
    <row r="12" spans="1:6" s="51" customFormat="1" ht="114.75">
      <c r="A12" s="23">
        <v>7</v>
      </c>
      <c r="B12" s="28" t="s">
        <v>192</v>
      </c>
      <c r="C12" s="29" t="s">
        <v>21</v>
      </c>
      <c r="D12" s="26">
        <v>5.7</v>
      </c>
      <c r="E12" s="112">
        <v>5.69</v>
      </c>
      <c r="F12" s="27">
        <f t="shared" si="0"/>
        <v>99.8</v>
      </c>
    </row>
    <row r="13" spans="1:6" s="51" customFormat="1" ht="117.75" customHeight="1">
      <c r="A13" s="23">
        <v>8</v>
      </c>
      <c r="B13" s="28" t="s">
        <v>277</v>
      </c>
      <c r="C13" s="29" t="s">
        <v>278</v>
      </c>
      <c r="D13" s="26">
        <v>0</v>
      </c>
      <c r="E13" s="112">
        <v>0.21</v>
      </c>
      <c r="F13" s="27"/>
    </row>
    <row r="14" spans="1:6" s="51" customFormat="1" ht="51">
      <c r="A14" s="23">
        <v>9</v>
      </c>
      <c r="B14" s="28" t="s">
        <v>193</v>
      </c>
      <c r="C14" s="29" t="s">
        <v>23</v>
      </c>
      <c r="D14" s="26">
        <v>392.8</v>
      </c>
      <c r="E14" s="112">
        <v>410.12</v>
      </c>
      <c r="F14" s="27">
        <f t="shared" si="0"/>
        <v>104.4</v>
      </c>
    </row>
    <row r="15" spans="1:6" s="51" customFormat="1" ht="38.25">
      <c r="A15" s="23">
        <v>10</v>
      </c>
      <c r="B15" s="28" t="s">
        <v>194</v>
      </c>
      <c r="C15" s="29" t="s">
        <v>25</v>
      </c>
      <c r="D15" s="26">
        <v>6.5</v>
      </c>
      <c r="E15" s="112">
        <v>6.58</v>
      </c>
      <c r="F15" s="27">
        <f t="shared" si="0"/>
        <v>101.2</v>
      </c>
    </row>
    <row r="16" spans="1:6" s="51" customFormat="1" ht="63.75">
      <c r="A16" s="23">
        <v>11</v>
      </c>
      <c r="B16" s="28" t="s">
        <v>195</v>
      </c>
      <c r="C16" s="29" t="s">
        <v>27</v>
      </c>
      <c r="D16" s="26">
        <v>1.4</v>
      </c>
      <c r="E16" s="112">
        <v>1.9</v>
      </c>
      <c r="F16" s="27">
        <f t="shared" si="0"/>
        <v>135.7</v>
      </c>
    </row>
    <row r="17" spans="1:6" s="51" customFormat="1" ht="95.25" customHeight="1">
      <c r="A17" s="23">
        <v>12</v>
      </c>
      <c r="B17" s="28" t="s">
        <v>269</v>
      </c>
      <c r="C17" s="29" t="s">
        <v>274</v>
      </c>
      <c r="D17" s="26">
        <v>13.6</v>
      </c>
      <c r="E17" s="112">
        <v>13.57</v>
      </c>
      <c r="F17" s="27">
        <f t="shared" si="0"/>
        <v>99.8</v>
      </c>
    </row>
    <row r="18" spans="1:6" s="51" customFormat="1" ht="35.25" customHeight="1">
      <c r="A18" s="18">
        <v>13</v>
      </c>
      <c r="B18" s="19" t="s">
        <v>28</v>
      </c>
      <c r="C18" s="20" t="s">
        <v>29</v>
      </c>
      <c r="D18" s="21">
        <f>D19+D20+D21+D22</f>
        <v>1370.43</v>
      </c>
      <c r="E18" s="113">
        <f>E19+E20+E21+E22</f>
        <v>1396.76</v>
      </c>
      <c r="F18" s="22">
        <f aca="true" t="shared" si="1" ref="F18:F26">E18/D18*100</f>
        <v>101.9</v>
      </c>
    </row>
    <row r="19" spans="1:6" s="51" customFormat="1" ht="89.25">
      <c r="A19" s="23">
        <v>14</v>
      </c>
      <c r="B19" s="24" t="s">
        <v>196</v>
      </c>
      <c r="C19" s="29" t="s">
        <v>31</v>
      </c>
      <c r="D19" s="26">
        <v>629.25</v>
      </c>
      <c r="E19" s="112">
        <v>644.83</v>
      </c>
      <c r="F19" s="27">
        <f t="shared" si="1"/>
        <v>102.5</v>
      </c>
    </row>
    <row r="20" spans="1:6" s="51" customFormat="1" ht="102">
      <c r="A20" s="23">
        <v>15</v>
      </c>
      <c r="B20" s="24" t="s">
        <v>197</v>
      </c>
      <c r="C20" s="29" t="s">
        <v>33</v>
      </c>
      <c r="D20" s="26">
        <v>3.59</v>
      </c>
      <c r="E20" s="112">
        <v>4.53</v>
      </c>
      <c r="F20" s="27">
        <f t="shared" si="1"/>
        <v>126.2</v>
      </c>
    </row>
    <row r="21" spans="1:6" s="51" customFormat="1" ht="89.25">
      <c r="A21" s="23">
        <v>16</v>
      </c>
      <c r="B21" s="24" t="s">
        <v>198</v>
      </c>
      <c r="C21" s="29" t="s">
        <v>35</v>
      </c>
      <c r="D21" s="26">
        <v>827.74</v>
      </c>
      <c r="E21" s="112">
        <v>857.36</v>
      </c>
      <c r="F21" s="27">
        <f t="shared" si="1"/>
        <v>103.6</v>
      </c>
    </row>
    <row r="22" spans="1:6" s="51" customFormat="1" ht="89.25">
      <c r="A22" s="23">
        <v>17</v>
      </c>
      <c r="B22" s="24" t="s">
        <v>199</v>
      </c>
      <c r="C22" s="29" t="s">
        <v>37</v>
      </c>
      <c r="D22" s="26">
        <f>-90.15</f>
        <v>-90.15</v>
      </c>
      <c r="E22" s="112">
        <v>-109.96</v>
      </c>
      <c r="F22" s="27">
        <f t="shared" si="1"/>
        <v>122</v>
      </c>
    </row>
    <row r="23" spans="1:6" s="13" customFormat="1" ht="19.5" customHeight="1">
      <c r="A23" s="18">
        <v>18</v>
      </c>
      <c r="B23" s="19" t="s">
        <v>38</v>
      </c>
      <c r="C23" s="20" t="s">
        <v>39</v>
      </c>
      <c r="D23" s="21">
        <f>SUM(D24:D34)</f>
        <v>2988</v>
      </c>
      <c r="E23" s="113">
        <f>E24+E25+E26+E27+E28+E29+E30+E31+E32+E33+E34</f>
        <v>3163.42</v>
      </c>
      <c r="F23" s="22">
        <f t="shared" si="1"/>
        <v>105.9</v>
      </c>
    </row>
    <row r="24" spans="1:6" s="51" customFormat="1" ht="51">
      <c r="A24" s="23">
        <v>19</v>
      </c>
      <c r="B24" s="24" t="s">
        <v>200</v>
      </c>
      <c r="C24" s="31" t="s">
        <v>41</v>
      </c>
      <c r="D24" s="26">
        <v>671.3</v>
      </c>
      <c r="E24" s="112">
        <v>677.38</v>
      </c>
      <c r="F24" s="27">
        <f t="shared" si="1"/>
        <v>100.9</v>
      </c>
    </row>
    <row r="25" spans="1:6" s="51" customFormat="1" ht="25.5">
      <c r="A25" s="23">
        <v>20</v>
      </c>
      <c r="B25" s="24" t="s">
        <v>201</v>
      </c>
      <c r="C25" s="31" t="s">
        <v>43</v>
      </c>
      <c r="D25" s="26">
        <v>9</v>
      </c>
      <c r="E25" s="112">
        <v>8.99</v>
      </c>
      <c r="F25" s="27">
        <f t="shared" si="1"/>
        <v>99.9</v>
      </c>
    </row>
    <row r="26" spans="1:6" s="51" customFormat="1" ht="25.5">
      <c r="A26" s="23">
        <v>21</v>
      </c>
      <c r="B26" s="24" t="s">
        <v>202</v>
      </c>
      <c r="C26" s="31" t="s">
        <v>43</v>
      </c>
      <c r="D26" s="26">
        <v>0.5</v>
      </c>
      <c r="E26" s="112">
        <v>0.5</v>
      </c>
      <c r="F26" s="27">
        <f t="shared" si="1"/>
        <v>100</v>
      </c>
    </row>
    <row r="27" spans="1:6" s="51" customFormat="1" ht="76.5">
      <c r="A27" s="23">
        <v>22</v>
      </c>
      <c r="B27" s="24" t="s">
        <v>203</v>
      </c>
      <c r="C27" s="31" t="s">
        <v>46</v>
      </c>
      <c r="D27" s="26">
        <v>1420</v>
      </c>
      <c r="E27" s="112">
        <v>1433.9</v>
      </c>
      <c r="F27" s="27">
        <f aca="true" t="shared" si="2" ref="F27:F37">E27/D27*100</f>
        <v>101</v>
      </c>
    </row>
    <row r="28" spans="1:6" s="51" customFormat="1" ht="51">
      <c r="A28" s="23">
        <v>23</v>
      </c>
      <c r="B28" s="107" t="s">
        <v>204</v>
      </c>
      <c r="C28" s="31" t="s">
        <v>48</v>
      </c>
      <c r="D28" s="26">
        <v>16.9</v>
      </c>
      <c r="E28" s="112">
        <v>17.58</v>
      </c>
      <c r="F28" s="27">
        <f t="shared" si="2"/>
        <v>104</v>
      </c>
    </row>
    <row r="29" spans="1:6" s="51" customFormat="1" ht="76.5">
      <c r="A29" s="23">
        <v>24</v>
      </c>
      <c r="B29" s="105" t="s">
        <v>205</v>
      </c>
      <c r="C29" s="31" t="s">
        <v>46</v>
      </c>
      <c r="D29" s="26">
        <v>-1</v>
      </c>
      <c r="E29" s="112">
        <v>-0.45</v>
      </c>
      <c r="F29" s="27">
        <f t="shared" si="2"/>
        <v>45</v>
      </c>
    </row>
    <row r="30" spans="1:6" s="51" customFormat="1" ht="38.25">
      <c r="A30" s="23">
        <v>25</v>
      </c>
      <c r="B30" s="24" t="s">
        <v>206</v>
      </c>
      <c r="C30" s="31" t="s">
        <v>51</v>
      </c>
      <c r="D30" s="26">
        <v>177</v>
      </c>
      <c r="E30" s="112">
        <v>185.41</v>
      </c>
      <c r="F30" s="27">
        <f t="shared" si="2"/>
        <v>104.8</v>
      </c>
    </row>
    <row r="31" spans="1:6" s="51" customFormat="1" ht="38.25">
      <c r="A31" s="23">
        <v>26</v>
      </c>
      <c r="B31" s="24" t="s">
        <v>207</v>
      </c>
      <c r="C31" s="31" t="s">
        <v>53</v>
      </c>
      <c r="D31" s="26">
        <v>4.6</v>
      </c>
      <c r="E31" s="112">
        <v>4.98</v>
      </c>
      <c r="F31" s="27">
        <f t="shared" si="2"/>
        <v>108.3</v>
      </c>
    </row>
    <row r="32" spans="1:6" s="51" customFormat="1" ht="38.25">
      <c r="A32" s="23">
        <v>27</v>
      </c>
      <c r="B32" s="24" t="s">
        <v>208</v>
      </c>
      <c r="C32" s="31" t="s">
        <v>55</v>
      </c>
      <c r="D32" s="26">
        <v>5.5</v>
      </c>
      <c r="E32" s="112">
        <v>5.48</v>
      </c>
      <c r="F32" s="27">
        <f t="shared" si="2"/>
        <v>99.6</v>
      </c>
    </row>
    <row r="33" spans="1:6" s="51" customFormat="1" ht="51">
      <c r="A33" s="23">
        <v>28</v>
      </c>
      <c r="B33" s="24" t="s">
        <v>209</v>
      </c>
      <c r="C33" s="31" t="s">
        <v>57</v>
      </c>
      <c r="D33" s="26">
        <v>684</v>
      </c>
      <c r="E33" s="112">
        <v>829.44</v>
      </c>
      <c r="F33" s="27">
        <f t="shared" si="2"/>
        <v>121.3</v>
      </c>
    </row>
    <row r="34" spans="1:6" s="51" customFormat="1" ht="38.25">
      <c r="A34" s="23">
        <v>29</v>
      </c>
      <c r="B34" s="105" t="s">
        <v>210</v>
      </c>
      <c r="C34" s="31" t="s">
        <v>59</v>
      </c>
      <c r="D34" s="26">
        <v>0.2</v>
      </c>
      <c r="E34" s="112">
        <v>0.21</v>
      </c>
      <c r="F34" s="27">
        <f t="shared" si="2"/>
        <v>105</v>
      </c>
    </row>
    <row r="35" spans="1:6" s="13" customFormat="1" ht="18.75" customHeight="1">
      <c r="A35" s="18">
        <v>30</v>
      </c>
      <c r="B35" s="19" t="s">
        <v>60</v>
      </c>
      <c r="C35" s="20" t="s">
        <v>61</v>
      </c>
      <c r="D35" s="21">
        <f>D36+D39</f>
        <v>643.1</v>
      </c>
      <c r="E35" s="113">
        <f>E36+E39</f>
        <v>685.15</v>
      </c>
      <c r="F35" s="22">
        <f t="shared" si="2"/>
        <v>106.5</v>
      </c>
    </row>
    <row r="36" spans="1:6" s="13" customFormat="1" ht="18.75" customHeight="1">
      <c r="A36" s="18">
        <v>31</v>
      </c>
      <c r="B36" s="19" t="s">
        <v>211</v>
      </c>
      <c r="C36" s="20" t="s">
        <v>63</v>
      </c>
      <c r="D36" s="21">
        <f>D37+D38</f>
        <v>364.3</v>
      </c>
      <c r="E36" s="113">
        <f>E37+E38</f>
        <v>406.89</v>
      </c>
      <c r="F36" s="22">
        <f t="shared" si="2"/>
        <v>111.7</v>
      </c>
    </row>
    <row r="37" spans="1:6" s="13" customFormat="1" ht="40.5" customHeight="1">
      <c r="A37" s="23">
        <v>32</v>
      </c>
      <c r="B37" s="24" t="s">
        <v>212</v>
      </c>
      <c r="C37" s="31" t="s">
        <v>65</v>
      </c>
      <c r="D37" s="26">
        <v>363.3</v>
      </c>
      <c r="E37" s="112">
        <v>405.3</v>
      </c>
      <c r="F37" s="22">
        <f t="shared" si="2"/>
        <v>111.6</v>
      </c>
    </row>
    <row r="38" spans="1:6" s="13" customFormat="1" ht="40.5" customHeight="1">
      <c r="A38" s="23">
        <v>33</v>
      </c>
      <c r="B38" s="24" t="s">
        <v>213</v>
      </c>
      <c r="C38" s="31" t="s">
        <v>67</v>
      </c>
      <c r="D38" s="26">
        <v>1</v>
      </c>
      <c r="E38" s="112">
        <v>1.59</v>
      </c>
      <c r="F38" s="22" t="s">
        <v>18</v>
      </c>
    </row>
    <row r="39" spans="1:8" s="13" customFormat="1" ht="16.5" customHeight="1">
      <c r="A39" s="18">
        <v>34</v>
      </c>
      <c r="B39" s="19" t="s">
        <v>214</v>
      </c>
      <c r="C39" s="20" t="s">
        <v>69</v>
      </c>
      <c r="D39" s="21">
        <f>D42+D40</f>
        <v>278.8</v>
      </c>
      <c r="E39" s="113">
        <f>E40+E41+E42</f>
        <v>278.26</v>
      </c>
      <c r="F39" s="22">
        <f>E39/D39*100</f>
        <v>99.8</v>
      </c>
      <c r="H39" s="32"/>
    </row>
    <row r="40" spans="1:8" s="86" customFormat="1" ht="51">
      <c r="A40" s="18">
        <v>35</v>
      </c>
      <c r="B40" s="121" t="s">
        <v>215</v>
      </c>
      <c r="C40" s="31" t="s">
        <v>71</v>
      </c>
      <c r="D40" s="26">
        <v>278.8</v>
      </c>
      <c r="E40" s="112">
        <v>278.35</v>
      </c>
      <c r="F40" s="22">
        <f>E40/D40*100</f>
        <v>99.8</v>
      </c>
      <c r="H40" s="87"/>
    </row>
    <row r="41" spans="1:8" s="86" customFormat="1" ht="25.5">
      <c r="A41" s="119">
        <v>36</v>
      </c>
      <c r="B41" s="122" t="s">
        <v>219</v>
      </c>
      <c r="C41" s="31" t="s">
        <v>72</v>
      </c>
      <c r="D41" s="26">
        <v>0</v>
      </c>
      <c r="E41" s="112">
        <v>-0.09</v>
      </c>
      <c r="F41" s="22"/>
      <c r="H41" s="87"/>
    </row>
    <row r="42" spans="1:6" s="86" customFormat="1" ht="25.5">
      <c r="A42" s="120">
        <v>37</v>
      </c>
      <c r="B42" s="122" t="s">
        <v>216</v>
      </c>
      <c r="C42" s="31" t="s">
        <v>72</v>
      </c>
      <c r="D42" s="26">
        <v>0</v>
      </c>
      <c r="E42" s="112">
        <v>0</v>
      </c>
      <c r="F42" s="27"/>
    </row>
    <row r="43" spans="1:6" s="13" customFormat="1" ht="51" hidden="1">
      <c r="A43" s="23">
        <v>38</v>
      </c>
      <c r="B43" s="88" t="s">
        <v>217</v>
      </c>
      <c r="C43" s="89" t="s">
        <v>218</v>
      </c>
      <c r="D43" s="90">
        <v>0</v>
      </c>
      <c r="E43" s="114">
        <v>0</v>
      </c>
      <c r="F43" s="91" t="s">
        <v>18</v>
      </c>
    </row>
    <row r="44" spans="1:6" s="13" customFormat="1" ht="38.25" hidden="1">
      <c r="A44" s="23">
        <v>39</v>
      </c>
      <c r="B44" s="88" t="s">
        <v>219</v>
      </c>
      <c r="C44" s="89" t="s">
        <v>220</v>
      </c>
      <c r="D44" s="90">
        <v>0</v>
      </c>
      <c r="E44" s="114">
        <v>0</v>
      </c>
      <c r="F44" s="91" t="s">
        <v>18</v>
      </c>
    </row>
    <row r="45" spans="1:6" s="13" customFormat="1" ht="25.5">
      <c r="A45" s="18">
        <v>38</v>
      </c>
      <c r="B45" s="19" t="s">
        <v>73</v>
      </c>
      <c r="C45" s="20" t="s">
        <v>74</v>
      </c>
      <c r="D45" s="21">
        <f>D46+D47</f>
        <v>0</v>
      </c>
      <c r="E45" s="113">
        <f>E46+E47</f>
        <v>-0.4</v>
      </c>
      <c r="F45" s="22" t="s">
        <v>18</v>
      </c>
    </row>
    <row r="46" spans="1:6" s="51" customFormat="1" ht="38.25">
      <c r="A46" s="23">
        <v>39</v>
      </c>
      <c r="B46" s="24" t="s">
        <v>221</v>
      </c>
      <c r="C46" s="31" t="s">
        <v>222</v>
      </c>
      <c r="D46" s="26">
        <v>0</v>
      </c>
      <c r="E46" s="112">
        <v>-0.7</v>
      </c>
      <c r="F46" s="27" t="s">
        <v>18</v>
      </c>
    </row>
    <row r="47" spans="1:6" s="51" customFormat="1" ht="42" customHeight="1">
      <c r="A47" s="23">
        <v>40</v>
      </c>
      <c r="B47" s="24" t="s">
        <v>279</v>
      </c>
      <c r="C47" s="31" t="s">
        <v>222</v>
      </c>
      <c r="D47" s="26">
        <v>0</v>
      </c>
      <c r="E47" s="112">
        <v>0.3</v>
      </c>
      <c r="F47" s="27"/>
    </row>
    <row r="48" spans="1:7" s="51" customFormat="1" ht="43.5" customHeight="1">
      <c r="A48" s="18">
        <v>41</v>
      </c>
      <c r="B48" s="33" t="s">
        <v>77</v>
      </c>
      <c r="C48" s="34" t="s">
        <v>78</v>
      </c>
      <c r="D48" s="35">
        <f>D49+D50+D51+D52</f>
        <v>14153.95</v>
      </c>
      <c r="E48" s="115">
        <f>E49+E50+E51+E52</f>
        <v>13284.96</v>
      </c>
      <c r="F48" s="36">
        <f aca="true" t="shared" si="3" ref="F48:F63">E48/D48*100</f>
        <v>93.9</v>
      </c>
      <c r="G48" s="13"/>
    </row>
    <row r="49" spans="1:6" s="51" customFormat="1" ht="47.25" customHeight="1">
      <c r="A49" s="23">
        <v>42</v>
      </c>
      <c r="B49" s="37" t="s">
        <v>223</v>
      </c>
      <c r="C49" s="38" t="s">
        <v>80</v>
      </c>
      <c r="D49" s="39">
        <v>2035.75</v>
      </c>
      <c r="E49" s="103">
        <v>2078.46</v>
      </c>
      <c r="F49" s="40">
        <f t="shared" si="3"/>
        <v>102.1</v>
      </c>
    </row>
    <row r="50" spans="1:6" s="51" customFormat="1" ht="45.75" customHeight="1">
      <c r="A50" s="23">
        <v>43</v>
      </c>
      <c r="B50" s="37" t="s">
        <v>224</v>
      </c>
      <c r="C50" s="38" t="s">
        <v>82</v>
      </c>
      <c r="D50" s="39">
        <v>11549.6</v>
      </c>
      <c r="E50" s="103">
        <v>10658.61</v>
      </c>
      <c r="F50" s="40">
        <f t="shared" si="3"/>
        <v>92.3</v>
      </c>
    </row>
    <row r="51" spans="1:6" s="51" customFormat="1" ht="38.25">
      <c r="A51" s="23">
        <v>44</v>
      </c>
      <c r="B51" s="37" t="s">
        <v>225</v>
      </c>
      <c r="C51" s="38" t="s">
        <v>84</v>
      </c>
      <c r="D51" s="39">
        <v>502.7</v>
      </c>
      <c r="E51" s="103">
        <v>484.79</v>
      </c>
      <c r="F51" s="40">
        <f t="shared" si="3"/>
        <v>96.4</v>
      </c>
    </row>
    <row r="52" spans="1:6" s="51" customFormat="1" ht="45" customHeight="1">
      <c r="A52" s="23">
        <v>45</v>
      </c>
      <c r="B52" s="37" t="s">
        <v>226</v>
      </c>
      <c r="C52" s="38" t="s">
        <v>86</v>
      </c>
      <c r="D52" s="39">
        <v>65.9</v>
      </c>
      <c r="E52" s="103">
        <v>63.1</v>
      </c>
      <c r="F52" s="40">
        <f t="shared" si="3"/>
        <v>95.8</v>
      </c>
    </row>
    <row r="53" spans="1:6" s="13" customFormat="1" ht="24" customHeight="1">
      <c r="A53" s="18">
        <v>46</v>
      </c>
      <c r="B53" s="19" t="s">
        <v>87</v>
      </c>
      <c r="C53" s="20" t="s">
        <v>88</v>
      </c>
      <c r="D53" s="21">
        <f>D54</f>
        <v>43.88</v>
      </c>
      <c r="E53" s="113">
        <f>E54</f>
        <v>44.7</v>
      </c>
      <c r="F53" s="40">
        <f t="shared" si="3"/>
        <v>101.9</v>
      </c>
    </row>
    <row r="54" spans="1:6" s="51" customFormat="1" ht="34.5" customHeight="1">
      <c r="A54" s="18">
        <v>47</v>
      </c>
      <c r="B54" s="19" t="s">
        <v>227</v>
      </c>
      <c r="C54" s="20" t="s">
        <v>90</v>
      </c>
      <c r="D54" s="21">
        <f>D55+D56+D57</f>
        <v>43.88</v>
      </c>
      <c r="E54" s="113">
        <f>E55+E56+E57</f>
        <v>44.7</v>
      </c>
      <c r="F54" s="40">
        <f t="shared" si="3"/>
        <v>101.9</v>
      </c>
    </row>
    <row r="55" spans="1:6" s="51" customFormat="1" ht="51">
      <c r="A55" s="23">
        <v>48</v>
      </c>
      <c r="B55" s="24" t="s">
        <v>228</v>
      </c>
      <c r="C55" s="25" t="s">
        <v>92</v>
      </c>
      <c r="D55" s="26">
        <v>43</v>
      </c>
      <c r="E55" s="112">
        <v>43.86</v>
      </c>
      <c r="F55" s="40">
        <f t="shared" si="3"/>
        <v>102</v>
      </c>
    </row>
    <row r="56" spans="1:6" s="51" customFormat="1" ht="41.25" customHeight="1">
      <c r="A56" s="23">
        <v>49</v>
      </c>
      <c r="B56" s="24" t="s">
        <v>229</v>
      </c>
      <c r="C56" s="25" t="s">
        <v>94</v>
      </c>
      <c r="D56" s="26">
        <v>1.4</v>
      </c>
      <c r="E56" s="112">
        <v>1.36</v>
      </c>
      <c r="F56" s="40">
        <f t="shared" si="3"/>
        <v>97.1</v>
      </c>
    </row>
    <row r="57" spans="1:6" s="51" customFormat="1" ht="12.75">
      <c r="A57" s="23">
        <v>50</v>
      </c>
      <c r="B57" s="24" t="s">
        <v>270</v>
      </c>
      <c r="C57" s="25" t="s">
        <v>96</v>
      </c>
      <c r="D57" s="26">
        <v>-0.52</v>
      </c>
      <c r="E57" s="112">
        <v>-0.52</v>
      </c>
      <c r="F57" s="40">
        <f t="shared" si="3"/>
        <v>100</v>
      </c>
    </row>
    <row r="58" spans="1:6" s="13" customFormat="1" ht="33" customHeight="1">
      <c r="A58" s="18">
        <v>61</v>
      </c>
      <c r="B58" s="19" t="s">
        <v>97</v>
      </c>
      <c r="C58" s="20" t="s">
        <v>98</v>
      </c>
      <c r="D58" s="41">
        <f>D59+D62+D60+D63+D61</f>
        <v>4719.78</v>
      </c>
      <c r="E58" s="116">
        <f>E59+E60+E61+E62+E63</f>
        <v>4718.46</v>
      </c>
      <c r="F58" s="42">
        <f t="shared" si="3"/>
        <v>100</v>
      </c>
    </row>
    <row r="59" spans="1:6" s="51" customFormat="1" ht="42" customHeight="1">
      <c r="A59" s="23">
        <v>52</v>
      </c>
      <c r="B59" s="24" t="s">
        <v>230</v>
      </c>
      <c r="C59" s="25" t="s">
        <v>100</v>
      </c>
      <c r="D59" s="43">
        <v>210.21</v>
      </c>
      <c r="E59" s="117">
        <v>210.21</v>
      </c>
      <c r="F59" s="40">
        <f t="shared" si="3"/>
        <v>100</v>
      </c>
    </row>
    <row r="60" spans="1:6" s="51" customFormat="1" ht="25.5">
      <c r="A60" s="23">
        <v>53</v>
      </c>
      <c r="B60" s="37" t="s">
        <v>231</v>
      </c>
      <c r="C60" s="25" t="s">
        <v>102</v>
      </c>
      <c r="D60" s="39">
        <v>4466.14</v>
      </c>
      <c r="E60" s="103">
        <v>4464.82</v>
      </c>
      <c r="F60" s="40">
        <f t="shared" si="3"/>
        <v>100</v>
      </c>
    </row>
    <row r="61" spans="1:6" s="51" customFormat="1" ht="25.5">
      <c r="A61" s="23">
        <v>54</v>
      </c>
      <c r="B61" s="37" t="s">
        <v>232</v>
      </c>
      <c r="C61" s="25" t="s">
        <v>102</v>
      </c>
      <c r="D61" s="39">
        <v>1.15</v>
      </c>
      <c r="E61" s="103">
        <v>1.15</v>
      </c>
      <c r="F61" s="40">
        <f t="shared" si="3"/>
        <v>100</v>
      </c>
    </row>
    <row r="62" spans="1:6" s="51" customFormat="1" ht="25.5">
      <c r="A62" s="23">
        <v>55</v>
      </c>
      <c r="B62" s="37" t="s">
        <v>233</v>
      </c>
      <c r="C62" s="25" t="s">
        <v>102</v>
      </c>
      <c r="D62" s="39">
        <v>20.009</v>
      </c>
      <c r="E62" s="103">
        <v>20.008</v>
      </c>
      <c r="F62" s="40">
        <f t="shared" si="3"/>
        <v>100</v>
      </c>
    </row>
    <row r="63" spans="1:6" s="51" customFormat="1" ht="25.5">
      <c r="A63" s="23">
        <v>56</v>
      </c>
      <c r="B63" s="37" t="s">
        <v>234</v>
      </c>
      <c r="C63" s="25" t="s">
        <v>102</v>
      </c>
      <c r="D63" s="39">
        <v>22.27</v>
      </c>
      <c r="E63" s="103">
        <v>22.27</v>
      </c>
      <c r="F63" s="40">
        <f t="shared" si="3"/>
        <v>100</v>
      </c>
    </row>
    <row r="64" spans="1:6" s="51" customFormat="1" ht="25.5">
      <c r="A64" s="18">
        <v>57</v>
      </c>
      <c r="B64" s="33" t="s">
        <v>103</v>
      </c>
      <c r="C64" s="34" t="s">
        <v>104</v>
      </c>
      <c r="D64" s="35">
        <f>D65+D66+D67</f>
        <v>321.14</v>
      </c>
      <c r="E64" s="115">
        <f>E65+E66+E67</f>
        <v>625.37</v>
      </c>
      <c r="F64" s="36">
        <v>0</v>
      </c>
    </row>
    <row r="65" spans="1:6" s="51" customFormat="1" ht="66.75" customHeight="1">
      <c r="A65" s="23">
        <v>58</v>
      </c>
      <c r="B65" s="24" t="s">
        <v>280</v>
      </c>
      <c r="C65" s="25" t="s">
        <v>106</v>
      </c>
      <c r="D65" s="26">
        <v>169.28</v>
      </c>
      <c r="E65" s="112">
        <v>169.28</v>
      </c>
      <c r="F65" s="40">
        <v>0</v>
      </c>
    </row>
    <row r="66" spans="1:6" s="51" customFormat="1" ht="76.5">
      <c r="A66" s="23">
        <v>59</v>
      </c>
      <c r="B66" s="24" t="s">
        <v>282</v>
      </c>
      <c r="C66" s="25" t="s">
        <v>281</v>
      </c>
      <c r="D66" s="26">
        <v>151.86</v>
      </c>
      <c r="E66" s="112">
        <v>151.86</v>
      </c>
      <c r="F66" s="40">
        <v>0</v>
      </c>
    </row>
    <row r="67" spans="1:6" s="51" customFormat="1" ht="78.75" customHeight="1">
      <c r="A67" s="23">
        <v>60</v>
      </c>
      <c r="B67" s="24" t="s">
        <v>283</v>
      </c>
      <c r="C67" s="25" t="s">
        <v>284</v>
      </c>
      <c r="D67" s="26">
        <v>0</v>
      </c>
      <c r="E67" s="112">
        <v>304.23</v>
      </c>
      <c r="F67" s="40"/>
    </row>
    <row r="68" spans="1:6" s="13" customFormat="1" ht="16.5" customHeight="1">
      <c r="A68" s="18">
        <v>61</v>
      </c>
      <c r="B68" s="19" t="s">
        <v>107</v>
      </c>
      <c r="C68" s="20" t="s">
        <v>108</v>
      </c>
      <c r="D68" s="21">
        <f>SUM(D69:D76)</f>
        <v>1525.15</v>
      </c>
      <c r="E68" s="113">
        <f>E69+E70+E71+E72+E73+E74+E75+E76</f>
        <v>1219.48</v>
      </c>
      <c r="F68" s="36">
        <f aca="true" t="shared" si="4" ref="F68:F75">E68/D68*100</f>
        <v>80</v>
      </c>
    </row>
    <row r="69" spans="1:6" s="51" customFormat="1" ht="76.5">
      <c r="A69" s="23">
        <v>62</v>
      </c>
      <c r="B69" s="46" t="s">
        <v>235</v>
      </c>
      <c r="C69" s="47" t="s">
        <v>236</v>
      </c>
      <c r="D69" s="43">
        <v>34</v>
      </c>
      <c r="E69" s="117">
        <v>36.92</v>
      </c>
      <c r="F69" s="36">
        <f t="shared" si="4"/>
        <v>108.6</v>
      </c>
    </row>
    <row r="70" spans="1:6" s="51" customFormat="1" ht="63.75">
      <c r="A70" s="23">
        <v>63</v>
      </c>
      <c r="B70" s="46" t="s">
        <v>237</v>
      </c>
      <c r="C70" s="47" t="s">
        <v>238</v>
      </c>
      <c r="D70" s="43">
        <v>44.1</v>
      </c>
      <c r="E70" s="117">
        <v>44.97</v>
      </c>
      <c r="F70" s="36">
        <f t="shared" si="4"/>
        <v>102</v>
      </c>
    </row>
    <row r="71" spans="1:6" s="51" customFormat="1" ht="48.75" customHeight="1">
      <c r="A71" s="23">
        <v>64</v>
      </c>
      <c r="B71" s="24" t="s">
        <v>239</v>
      </c>
      <c r="C71" s="45" t="s">
        <v>240</v>
      </c>
      <c r="D71" s="26">
        <v>16</v>
      </c>
      <c r="E71" s="112">
        <v>16</v>
      </c>
      <c r="F71" s="40">
        <f t="shared" si="4"/>
        <v>100</v>
      </c>
    </row>
    <row r="72" spans="1:6" s="51" customFormat="1" ht="76.5">
      <c r="A72" s="23">
        <v>65</v>
      </c>
      <c r="B72" s="24" t="s">
        <v>241</v>
      </c>
      <c r="C72" s="45" t="s">
        <v>242</v>
      </c>
      <c r="D72" s="26">
        <v>598</v>
      </c>
      <c r="E72" s="112">
        <v>380.17</v>
      </c>
      <c r="F72" s="40">
        <f t="shared" si="4"/>
        <v>63.6</v>
      </c>
    </row>
    <row r="73" spans="1:6" s="51" customFormat="1" ht="63.75">
      <c r="A73" s="23">
        <v>66</v>
      </c>
      <c r="B73" s="24" t="s">
        <v>243</v>
      </c>
      <c r="C73" s="45" t="s">
        <v>244</v>
      </c>
      <c r="D73" s="26">
        <v>578</v>
      </c>
      <c r="E73" s="112">
        <v>464.84</v>
      </c>
      <c r="F73" s="40">
        <f t="shared" si="4"/>
        <v>80.4</v>
      </c>
    </row>
    <row r="74" spans="1:6" s="51" customFormat="1" ht="59.25" customHeight="1">
      <c r="A74" s="23">
        <v>67</v>
      </c>
      <c r="B74" s="37" t="s">
        <v>245</v>
      </c>
      <c r="C74" s="38" t="s">
        <v>246</v>
      </c>
      <c r="D74" s="39">
        <v>167</v>
      </c>
      <c r="E74" s="103">
        <v>168.53</v>
      </c>
      <c r="F74" s="40">
        <f t="shared" si="4"/>
        <v>100.9</v>
      </c>
    </row>
    <row r="75" spans="1:6" s="51" customFormat="1" ht="59.25" customHeight="1">
      <c r="A75" s="23">
        <v>68</v>
      </c>
      <c r="B75" s="37" t="s">
        <v>247</v>
      </c>
      <c r="C75" s="38" t="s">
        <v>246</v>
      </c>
      <c r="D75" s="39">
        <v>88.05</v>
      </c>
      <c r="E75" s="103">
        <v>88.05</v>
      </c>
      <c r="F75" s="40">
        <f t="shared" si="4"/>
        <v>100</v>
      </c>
    </row>
    <row r="76" spans="1:6" s="51" customFormat="1" ht="59.25" customHeight="1">
      <c r="A76" s="23">
        <v>69</v>
      </c>
      <c r="B76" s="24" t="s">
        <v>285</v>
      </c>
      <c r="C76" s="45" t="s">
        <v>286</v>
      </c>
      <c r="D76" s="43">
        <v>0</v>
      </c>
      <c r="E76" s="117">
        <v>20</v>
      </c>
      <c r="F76" s="40"/>
    </row>
    <row r="77" spans="1:6" s="51" customFormat="1" ht="25.5">
      <c r="A77" s="23">
        <v>70</v>
      </c>
      <c r="B77" s="48" t="s">
        <v>120</v>
      </c>
      <c r="C77" s="49" t="s">
        <v>121</v>
      </c>
      <c r="D77" s="41">
        <f>D79</f>
        <v>0</v>
      </c>
      <c r="E77" s="116">
        <f>E79</f>
        <v>-0.49</v>
      </c>
      <c r="F77" s="40" t="s">
        <v>18</v>
      </c>
    </row>
    <row r="78" spans="1:6" s="51" customFormat="1" ht="12.75">
      <c r="A78" s="23">
        <v>71</v>
      </c>
      <c r="B78" s="48" t="s">
        <v>122</v>
      </c>
      <c r="C78" s="49" t="s">
        <v>123</v>
      </c>
      <c r="D78" s="41">
        <v>0</v>
      </c>
      <c r="E78" s="116">
        <f>E79</f>
        <v>-0.49</v>
      </c>
      <c r="F78" s="40" t="s">
        <v>18</v>
      </c>
    </row>
    <row r="79" spans="1:6" s="51" customFormat="1" ht="38.25">
      <c r="A79" s="23">
        <v>72</v>
      </c>
      <c r="B79" s="46" t="s">
        <v>248</v>
      </c>
      <c r="C79" s="47" t="s">
        <v>125</v>
      </c>
      <c r="D79" s="43">
        <v>0</v>
      </c>
      <c r="E79" s="117">
        <v>-0.49</v>
      </c>
      <c r="F79" s="40" t="s">
        <v>18</v>
      </c>
    </row>
    <row r="80" spans="1:6" s="13" customFormat="1" ht="21" customHeight="1">
      <c r="A80" s="18">
        <v>73</v>
      </c>
      <c r="B80" s="33" t="s">
        <v>126</v>
      </c>
      <c r="C80" s="50" t="s">
        <v>127</v>
      </c>
      <c r="D80" s="35">
        <f>D81+D86+D91+D105+D109+D112</f>
        <v>360572.08</v>
      </c>
      <c r="E80" s="115">
        <f>E81+E86+E91+E105+E109+E112</f>
        <v>359637.99</v>
      </c>
      <c r="F80" s="36">
        <f aca="true" t="shared" si="5" ref="F80:F116">E80/D80*100</f>
        <v>99.7</v>
      </c>
    </row>
    <row r="81" spans="1:6" s="13" customFormat="1" ht="28.5" customHeight="1">
      <c r="A81" s="18">
        <v>74</v>
      </c>
      <c r="B81" s="19" t="s">
        <v>128</v>
      </c>
      <c r="C81" s="20" t="s">
        <v>129</v>
      </c>
      <c r="D81" s="21">
        <f>D82+D83+D84+D85</f>
        <v>155477.86</v>
      </c>
      <c r="E81" s="113">
        <f>E82+E83+E84+E85</f>
        <v>155477.86</v>
      </c>
      <c r="F81" s="22">
        <f t="shared" si="5"/>
        <v>100</v>
      </c>
    </row>
    <row r="82" spans="1:6" s="51" customFormat="1" ht="73.5" customHeight="1">
      <c r="A82" s="23">
        <v>75</v>
      </c>
      <c r="B82" s="24" t="s">
        <v>249</v>
      </c>
      <c r="C82" s="31" t="s">
        <v>131</v>
      </c>
      <c r="D82" s="26">
        <v>97489</v>
      </c>
      <c r="E82" s="112">
        <v>97489</v>
      </c>
      <c r="F82" s="27">
        <f t="shared" si="5"/>
        <v>100</v>
      </c>
    </row>
    <row r="83" spans="1:6" s="51" customFormat="1" ht="38.25">
      <c r="A83" s="23">
        <v>76</v>
      </c>
      <c r="B83" s="24" t="s">
        <v>250</v>
      </c>
      <c r="C83" s="31" t="s">
        <v>133</v>
      </c>
      <c r="D83" s="26">
        <v>30637</v>
      </c>
      <c r="E83" s="112">
        <v>30637</v>
      </c>
      <c r="F83" s="27">
        <f t="shared" si="5"/>
        <v>100</v>
      </c>
    </row>
    <row r="84" spans="1:6" s="51" customFormat="1" ht="45.75" customHeight="1">
      <c r="A84" s="23">
        <v>77</v>
      </c>
      <c r="B84" s="37" t="s">
        <v>251</v>
      </c>
      <c r="C84" s="38" t="s">
        <v>135</v>
      </c>
      <c r="D84" s="39">
        <v>27128</v>
      </c>
      <c r="E84" s="103">
        <v>27128</v>
      </c>
      <c r="F84" s="40">
        <f t="shared" si="5"/>
        <v>100</v>
      </c>
    </row>
    <row r="85" spans="1:6" s="51" customFormat="1" ht="45.75" customHeight="1">
      <c r="A85" s="23">
        <v>78</v>
      </c>
      <c r="B85" s="24" t="s">
        <v>287</v>
      </c>
      <c r="C85" s="31" t="s">
        <v>288</v>
      </c>
      <c r="D85" s="26">
        <v>223.86</v>
      </c>
      <c r="E85" s="112">
        <v>223.86</v>
      </c>
      <c r="F85" s="27">
        <f t="shared" si="5"/>
        <v>100</v>
      </c>
    </row>
    <row r="86" spans="1:6" s="51" customFormat="1" ht="40.5" customHeight="1">
      <c r="A86" s="18">
        <v>79</v>
      </c>
      <c r="B86" s="19" t="s">
        <v>136</v>
      </c>
      <c r="C86" s="20" t="s">
        <v>137</v>
      </c>
      <c r="D86" s="21">
        <f>D87+D88+D89+D90</f>
        <v>5219</v>
      </c>
      <c r="E86" s="113">
        <f>E87+E88+E89+E90</f>
        <v>5219</v>
      </c>
      <c r="F86" s="22">
        <f t="shared" si="5"/>
        <v>100</v>
      </c>
    </row>
    <row r="87" spans="1:6" s="51" customFormat="1" ht="40.5" customHeight="1">
      <c r="A87" s="18">
        <v>80</v>
      </c>
      <c r="B87" s="108" t="s">
        <v>289</v>
      </c>
      <c r="C87" s="109" t="s">
        <v>290</v>
      </c>
      <c r="D87" s="110">
        <v>493.4</v>
      </c>
      <c r="E87" s="118">
        <v>493.4</v>
      </c>
      <c r="F87" s="111">
        <f t="shared" si="5"/>
        <v>100</v>
      </c>
    </row>
    <row r="88" spans="1:6" s="51" customFormat="1" ht="46.5" customHeight="1">
      <c r="A88" s="23">
        <v>81</v>
      </c>
      <c r="B88" s="37" t="s">
        <v>252</v>
      </c>
      <c r="C88" s="31" t="s">
        <v>139</v>
      </c>
      <c r="D88" s="26">
        <v>882</v>
      </c>
      <c r="E88" s="112">
        <v>882</v>
      </c>
      <c r="F88" s="40">
        <f t="shared" si="5"/>
        <v>100</v>
      </c>
    </row>
    <row r="89" spans="1:8" s="51" customFormat="1" ht="63.75">
      <c r="A89" s="23">
        <v>82</v>
      </c>
      <c r="B89" s="37" t="s">
        <v>252</v>
      </c>
      <c r="C89" s="31" t="s">
        <v>140</v>
      </c>
      <c r="D89" s="26">
        <v>2764.6</v>
      </c>
      <c r="E89" s="112">
        <v>2764.6</v>
      </c>
      <c r="F89" s="40">
        <f t="shared" si="5"/>
        <v>100</v>
      </c>
      <c r="H89" s="92"/>
    </row>
    <row r="90" spans="1:8" s="51" customFormat="1" ht="67.5" customHeight="1">
      <c r="A90" s="23">
        <v>83</v>
      </c>
      <c r="B90" s="37" t="s">
        <v>252</v>
      </c>
      <c r="C90" s="31" t="s">
        <v>291</v>
      </c>
      <c r="D90" s="26">
        <v>1079</v>
      </c>
      <c r="E90" s="112">
        <v>1079</v>
      </c>
      <c r="F90" s="40">
        <f t="shared" si="5"/>
        <v>100</v>
      </c>
      <c r="H90" s="92"/>
    </row>
    <row r="91" spans="1:6" s="13" customFormat="1" ht="33.75" customHeight="1">
      <c r="A91" s="18">
        <v>84</v>
      </c>
      <c r="B91" s="33" t="s">
        <v>141</v>
      </c>
      <c r="C91" s="34" t="s">
        <v>142</v>
      </c>
      <c r="D91" s="35">
        <f>SUM(D92:D104)</f>
        <v>179780.7</v>
      </c>
      <c r="E91" s="115">
        <f>E93+E94+E95+E96+E97+E98+E99+E100+E101+E102+E103+E104+E92</f>
        <v>178846.61</v>
      </c>
      <c r="F91" s="36">
        <f t="shared" si="5"/>
        <v>99.5</v>
      </c>
    </row>
    <row r="92" spans="1:6" s="86" customFormat="1" ht="51">
      <c r="A92" s="18">
        <v>85</v>
      </c>
      <c r="B92" s="93" t="s">
        <v>253</v>
      </c>
      <c r="C92" s="38" t="s">
        <v>144</v>
      </c>
      <c r="D92" s="39">
        <v>690.8</v>
      </c>
      <c r="E92" s="103">
        <v>627.65</v>
      </c>
      <c r="F92" s="40">
        <f t="shared" si="5"/>
        <v>90.9</v>
      </c>
    </row>
    <row r="93" spans="1:6" s="86" customFormat="1" ht="51">
      <c r="A93" s="100">
        <v>86</v>
      </c>
      <c r="B93" s="101" t="s">
        <v>254</v>
      </c>
      <c r="C93" s="102" t="s">
        <v>146</v>
      </c>
      <c r="D93" s="103">
        <v>115.2</v>
      </c>
      <c r="E93" s="103">
        <v>115.2</v>
      </c>
      <c r="F93" s="104">
        <f t="shared" si="5"/>
        <v>100</v>
      </c>
    </row>
    <row r="94" spans="1:6" s="86" customFormat="1" ht="76.5">
      <c r="A94" s="100">
        <v>87</v>
      </c>
      <c r="B94" s="101" t="s">
        <v>254</v>
      </c>
      <c r="C94" s="102" t="s">
        <v>147</v>
      </c>
      <c r="D94" s="103">
        <v>16917.1</v>
      </c>
      <c r="E94" s="103">
        <v>16508.83</v>
      </c>
      <c r="F94" s="104">
        <f t="shared" si="5"/>
        <v>97.6</v>
      </c>
    </row>
    <row r="95" spans="1:6" s="86" customFormat="1" ht="76.5">
      <c r="A95" s="100">
        <v>88</v>
      </c>
      <c r="B95" s="101" t="s">
        <v>254</v>
      </c>
      <c r="C95" s="102" t="s">
        <v>148</v>
      </c>
      <c r="D95" s="103">
        <v>0.2</v>
      </c>
      <c r="E95" s="103">
        <v>0.2</v>
      </c>
      <c r="F95" s="104">
        <f t="shared" si="5"/>
        <v>100</v>
      </c>
    </row>
    <row r="96" spans="1:6" s="86" customFormat="1" ht="76.5">
      <c r="A96" s="100">
        <v>89</v>
      </c>
      <c r="B96" s="101" t="s">
        <v>254</v>
      </c>
      <c r="C96" s="102" t="s">
        <v>292</v>
      </c>
      <c r="D96" s="103">
        <v>220</v>
      </c>
      <c r="E96" s="103">
        <v>134.43</v>
      </c>
      <c r="F96" s="104">
        <f t="shared" si="5"/>
        <v>61.1</v>
      </c>
    </row>
    <row r="97" spans="1:6" s="86" customFormat="1" ht="76.5">
      <c r="A97" s="100">
        <v>90</v>
      </c>
      <c r="B97" s="101" t="s">
        <v>254</v>
      </c>
      <c r="C97" s="102" t="s">
        <v>150</v>
      </c>
      <c r="D97" s="103">
        <v>353.2</v>
      </c>
      <c r="E97" s="103">
        <v>353.2</v>
      </c>
      <c r="F97" s="104">
        <f t="shared" si="5"/>
        <v>100</v>
      </c>
    </row>
    <row r="98" spans="1:6" s="86" customFormat="1" ht="76.5">
      <c r="A98" s="18">
        <v>91</v>
      </c>
      <c r="B98" s="93" t="s">
        <v>255</v>
      </c>
      <c r="C98" s="38" t="s">
        <v>152</v>
      </c>
      <c r="D98" s="39">
        <v>305.6</v>
      </c>
      <c r="E98" s="103">
        <v>243.2</v>
      </c>
      <c r="F98" s="40">
        <f t="shared" si="5"/>
        <v>79.6</v>
      </c>
    </row>
    <row r="99" spans="1:6" s="86" customFormat="1" ht="51">
      <c r="A99" s="18">
        <v>92</v>
      </c>
      <c r="B99" s="93" t="s">
        <v>256</v>
      </c>
      <c r="C99" s="38" t="s">
        <v>154</v>
      </c>
      <c r="D99" s="39">
        <v>11.2</v>
      </c>
      <c r="E99" s="103">
        <v>0</v>
      </c>
      <c r="F99" s="40">
        <f t="shared" si="5"/>
        <v>0</v>
      </c>
    </row>
    <row r="100" spans="1:6" s="86" customFormat="1" ht="38.25">
      <c r="A100" s="18">
        <v>93</v>
      </c>
      <c r="B100" s="24" t="s">
        <v>257</v>
      </c>
      <c r="C100" s="31" t="s">
        <v>156</v>
      </c>
      <c r="D100" s="39">
        <v>11.5</v>
      </c>
      <c r="E100" s="112">
        <v>11.5</v>
      </c>
      <c r="F100" s="40">
        <f t="shared" si="5"/>
        <v>100</v>
      </c>
    </row>
    <row r="101" spans="1:6" s="86" customFormat="1" ht="51">
      <c r="A101" s="18">
        <v>94</v>
      </c>
      <c r="B101" s="93" t="s">
        <v>258</v>
      </c>
      <c r="C101" s="38" t="s">
        <v>158</v>
      </c>
      <c r="D101" s="39">
        <v>1658.8</v>
      </c>
      <c r="E101" s="103">
        <v>1503.5</v>
      </c>
      <c r="F101" s="40">
        <f t="shared" si="5"/>
        <v>90.6</v>
      </c>
    </row>
    <row r="102" spans="1:6" s="86" customFormat="1" ht="102">
      <c r="A102" s="18">
        <v>95</v>
      </c>
      <c r="B102" s="93" t="s">
        <v>259</v>
      </c>
      <c r="C102" s="38" t="s">
        <v>160</v>
      </c>
      <c r="D102" s="39">
        <v>76829.7</v>
      </c>
      <c r="E102" s="103">
        <v>76829.7</v>
      </c>
      <c r="F102" s="40">
        <f t="shared" si="5"/>
        <v>100</v>
      </c>
    </row>
    <row r="103" spans="1:6" s="86" customFormat="1" ht="63.75">
      <c r="A103" s="18">
        <v>96</v>
      </c>
      <c r="B103" s="93" t="s">
        <v>259</v>
      </c>
      <c r="C103" s="38" t="s">
        <v>161</v>
      </c>
      <c r="D103" s="39">
        <v>82519.2</v>
      </c>
      <c r="E103" s="103">
        <v>82519.2</v>
      </c>
      <c r="F103" s="40">
        <f t="shared" si="5"/>
        <v>100</v>
      </c>
    </row>
    <row r="104" spans="1:6" s="51" customFormat="1" ht="51">
      <c r="A104" s="18">
        <v>97</v>
      </c>
      <c r="B104" s="93" t="s">
        <v>260</v>
      </c>
      <c r="C104" s="38" t="s">
        <v>163</v>
      </c>
      <c r="D104" s="39">
        <v>148.2</v>
      </c>
      <c r="E104" s="103">
        <v>0</v>
      </c>
      <c r="F104" s="40">
        <f t="shared" si="5"/>
        <v>0</v>
      </c>
    </row>
    <row r="105" spans="1:6" s="13" customFormat="1" ht="13.5">
      <c r="A105" s="18">
        <v>98</v>
      </c>
      <c r="B105" s="19" t="s">
        <v>164</v>
      </c>
      <c r="C105" s="20" t="s">
        <v>165</v>
      </c>
      <c r="D105" s="21">
        <f>D106+D107+D108</f>
        <v>13341.09</v>
      </c>
      <c r="E105" s="113">
        <f>E106+E107+E108</f>
        <v>13341.09</v>
      </c>
      <c r="F105" s="106">
        <f t="shared" si="5"/>
        <v>100</v>
      </c>
    </row>
    <row r="106" spans="1:6" s="13" customFormat="1" ht="60.75" customHeight="1">
      <c r="A106" s="23">
        <v>99</v>
      </c>
      <c r="B106" s="28" t="s">
        <v>261</v>
      </c>
      <c r="C106" s="31" t="s">
        <v>167</v>
      </c>
      <c r="D106" s="26">
        <v>3238.79</v>
      </c>
      <c r="E106" s="112">
        <v>3238.79</v>
      </c>
      <c r="F106" s="40">
        <f t="shared" si="5"/>
        <v>100</v>
      </c>
    </row>
    <row r="107" spans="1:6" s="13" customFormat="1" ht="48.75" customHeight="1">
      <c r="A107" s="23">
        <v>100</v>
      </c>
      <c r="B107" s="28" t="s">
        <v>261</v>
      </c>
      <c r="C107" s="31" t="s">
        <v>271</v>
      </c>
      <c r="D107" s="26">
        <v>5879.9</v>
      </c>
      <c r="E107" s="112">
        <v>5879.9</v>
      </c>
      <c r="F107" s="40">
        <f t="shared" si="5"/>
        <v>100</v>
      </c>
    </row>
    <row r="108" spans="1:6" s="51" customFormat="1" ht="51">
      <c r="A108" s="23">
        <v>101</v>
      </c>
      <c r="B108" s="28" t="s">
        <v>262</v>
      </c>
      <c r="C108" s="31" t="s">
        <v>169</v>
      </c>
      <c r="D108" s="26">
        <v>4222.4</v>
      </c>
      <c r="E108" s="112">
        <v>4222.4</v>
      </c>
      <c r="F108" s="40">
        <f t="shared" si="5"/>
        <v>100</v>
      </c>
    </row>
    <row r="109" spans="1:6" s="51" customFormat="1" ht="82.5" customHeight="1">
      <c r="A109" s="18">
        <v>102</v>
      </c>
      <c r="B109" s="19" t="s">
        <v>170</v>
      </c>
      <c r="C109" s="34" t="s">
        <v>171</v>
      </c>
      <c r="D109" s="41">
        <f>D110</f>
        <v>8901.94</v>
      </c>
      <c r="E109" s="116">
        <f>E110</f>
        <v>8901.94</v>
      </c>
      <c r="F109" s="36">
        <f t="shared" si="5"/>
        <v>100</v>
      </c>
    </row>
    <row r="110" spans="1:6" s="51" customFormat="1" ht="43.5" customHeight="1">
      <c r="A110" s="18">
        <v>103</v>
      </c>
      <c r="B110" s="52" t="s">
        <v>172</v>
      </c>
      <c r="C110" s="53" t="s">
        <v>173</v>
      </c>
      <c r="D110" s="57">
        <f>D111</f>
        <v>8901.94</v>
      </c>
      <c r="E110" s="117">
        <f>E111</f>
        <v>8901.94</v>
      </c>
      <c r="F110" s="40">
        <f t="shared" si="5"/>
        <v>100</v>
      </c>
    </row>
    <row r="111" spans="1:6" s="51" customFormat="1" ht="37.5" customHeight="1">
      <c r="A111" s="23">
        <v>104</v>
      </c>
      <c r="B111" s="55" t="s">
        <v>263</v>
      </c>
      <c r="C111" s="56" t="s">
        <v>175</v>
      </c>
      <c r="D111" s="57">
        <v>8901.94</v>
      </c>
      <c r="E111" s="117">
        <v>8901.94</v>
      </c>
      <c r="F111" s="40">
        <f t="shared" si="5"/>
        <v>100</v>
      </c>
    </row>
    <row r="112" spans="1:6" s="51" customFormat="1" ht="43.5" customHeight="1">
      <c r="A112" s="18">
        <v>105</v>
      </c>
      <c r="B112" s="33" t="s">
        <v>176</v>
      </c>
      <c r="C112" s="34" t="s">
        <v>177</v>
      </c>
      <c r="D112" s="41">
        <f>SUM(D113:D115)</f>
        <v>-2148.51</v>
      </c>
      <c r="E112" s="116">
        <f>SUM(E113:E115)</f>
        <v>-2148.51</v>
      </c>
      <c r="F112" s="42">
        <f t="shared" si="5"/>
        <v>100</v>
      </c>
    </row>
    <row r="113" spans="1:6" s="51" customFormat="1" ht="43.5" customHeight="1">
      <c r="A113" s="18">
        <v>106</v>
      </c>
      <c r="B113" s="37" t="s">
        <v>264</v>
      </c>
      <c r="C113" s="38" t="s">
        <v>179</v>
      </c>
      <c r="D113" s="43">
        <v>-292.61</v>
      </c>
      <c r="E113" s="43">
        <v>-292.61</v>
      </c>
      <c r="F113" s="58">
        <f t="shared" si="5"/>
        <v>100</v>
      </c>
    </row>
    <row r="114" spans="1:6" s="51" customFormat="1" ht="43.5" customHeight="1">
      <c r="A114" s="18">
        <v>107</v>
      </c>
      <c r="B114" s="37" t="s">
        <v>265</v>
      </c>
      <c r="C114" s="38" t="s">
        <v>181</v>
      </c>
      <c r="D114" s="43">
        <v>-50.05</v>
      </c>
      <c r="E114" s="43">
        <v>-50.05</v>
      </c>
      <c r="F114" s="58">
        <f t="shared" si="5"/>
        <v>100</v>
      </c>
    </row>
    <row r="115" spans="1:6" s="51" customFormat="1" ht="43.5" customHeight="1">
      <c r="A115" s="18">
        <v>108</v>
      </c>
      <c r="B115" s="37" t="s">
        <v>266</v>
      </c>
      <c r="C115" s="38" t="s">
        <v>183</v>
      </c>
      <c r="D115" s="43">
        <v>-1805.85</v>
      </c>
      <c r="E115" s="43">
        <v>-1805.85</v>
      </c>
      <c r="F115" s="58">
        <f t="shared" si="5"/>
        <v>100</v>
      </c>
    </row>
    <row r="116" spans="1:6" s="51" customFormat="1" ht="26.25" customHeight="1">
      <c r="A116" s="18">
        <v>109</v>
      </c>
      <c r="B116" s="33" t="s">
        <v>184</v>
      </c>
      <c r="C116" s="34" t="s">
        <v>185</v>
      </c>
      <c r="D116" s="35">
        <f>D6+D80</f>
        <v>548672.73</v>
      </c>
      <c r="E116" s="35">
        <f>E6+E80</f>
        <v>562757</v>
      </c>
      <c r="F116" s="36">
        <f t="shared" si="5"/>
        <v>102.6</v>
      </c>
    </row>
    <row r="117" ht="12.75" customHeight="1">
      <c r="A117" s="94"/>
    </row>
    <row r="118" spans="1:6" s="97" customFormat="1" ht="16.5" customHeight="1">
      <c r="A118" s="94"/>
      <c r="B118" s="130" t="s">
        <v>186</v>
      </c>
      <c r="C118" s="130"/>
      <c r="D118" s="130"/>
      <c r="E118" s="95" t="s">
        <v>187</v>
      </c>
      <c r="F118" s="96"/>
    </row>
    <row r="119" spans="1:6" s="97" customFormat="1" ht="11.25" customHeight="1">
      <c r="A119" s="98"/>
      <c r="D119" s="95"/>
      <c r="E119" s="95"/>
      <c r="F119" s="96"/>
    </row>
    <row r="120" spans="1:6" s="97" customFormat="1" ht="16.5">
      <c r="A120" s="98"/>
      <c r="B120" s="97" t="s">
        <v>188</v>
      </c>
      <c r="C120" s="99"/>
      <c r="D120" s="95"/>
      <c r="E120" s="95" t="s">
        <v>267</v>
      </c>
      <c r="F120" s="96"/>
    </row>
  </sheetData>
  <sheetProtection selectLockedCells="1" selectUnlockedCells="1"/>
  <mergeCells count="4">
    <mergeCell ref="C1:F1"/>
    <mergeCell ref="A2:F2"/>
    <mergeCell ref="D3:F3"/>
    <mergeCell ref="B118:D118"/>
  </mergeCells>
  <printOptions horizontalCentered="1"/>
  <pageMargins left="0.8659722222222223" right="0.2361111111111111" top="0.6694444444444444" bottom="0.43333333333333335" header="0.5118055555555555" footer="0.5118055555555555"/>
  <pageSetup fitToHeight="5"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11.57421875" defaultRowHeight="15"/>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Роман</cp:lastModifiedBy>
  <cp:lastPrinted>2022-03-05T06:06:54Z</cp:lastPrinted>
  <dcterms:modified xsi:type="dcterms:W3CDTF">2022-03-05T07:12:45Z</dcterms:modified>
  <cp:category/>
  <cp:version/>
  <cp:contentType/>
  <cp:contentStatus/>
</cp:coreProperties>
</file>